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docProps/core.xml" ContentType="application/vnd.openxmlformats-package.core-properties+xml"/>
  <Override PartName="/docProps/app.xml" ContentType="application/vnd.openxmlformats-officedocument.extended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Rekapitulace stavby" sheetId="1" state="visible" r:id="rId3"/>
    <sheet name="Husova3WCmuzi - Oprava so..." sheetId="2" state="visible" r:id="rId4"/>
  </sheets>
  <definedNames>
    <definedName function="false" hidden="false" localSheetId="1" name="_xlnm.Print_Area" vbProcedure="false">'Husova3WCmuzi - Oprava so...'!$C$4:$J$76,'Husova3WCmuzi - Oprava so...'!$C$82:$J$122,'Husova3WCmuzi - Oprava so...'!$C$128:$K$435</definedName>
    <definedName function="false" hidden="false" localSheetId="1" name="_xlnm.Print_Titles" vbProcedure="false">'Husova3WCmuzi - Oprava so...'!$138:$138</definedName>
    <definedName function="false" hidden="true" localSheetId="1" name="_xlnm._FilterDatabase" vbProcedure="false">'Husova3WCmuzi - Oprava so...'!$C$138:$K$435</definedName>
    <definedName function="false" hidden="false" localSheetId="0" name="_xlnm.Print_Area" vbProcedure="false">'Rekapitulace stavby'!$D$4:$AO$76,'Rekapitulace stavby'!$C$82:$AQ$96</definedName>
    <definedName function="false" hidden="false" localSheetId="0" name="_xlnm.Print_Titles" vbProcedure="false">'Rekapitulace stavby'!$92:$92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<sst xmlns="http://schemas.openxmlformats.org/spreadsheetml/2006/main" count="3603" uniqueCount="939">
  <si>
    <t xml:space="preserve">Export Komplet</t>
  </si>
  <si>
    <t xml:space="preserve">2.0</t>
  </si>
  <si>
    <t xml:space="preserve">False</t>
  </si>
  <si>
    <t xml:space="preserve">{b7332bea-f8e7-4d65-99e6-a824bdb7c768}</t>
  </si>
  <si>
    <t xml:space="preserve">&gt;&gt;  skryté sloupce  &lt;&lt;</t>
  </si>
  <si>
    <t xml:space="preserve">0,01</t>
  </si>
  <si>
    <t xml:space="preserve">21</t>
  </si>
  <si>
    <t xml:space="preserve">12</t>
  </si>
  <si>
    <t xml:space="preserve">REKAPITULACE STAVBY</t>
  </si>
  <si>
    <t xml:space="preserve">v ---  níže se nacházejí doplnkové a pomocné údaje k sestavám  --- v</t>
  </si>
  <si>
    <t xml:space="preserve">Návod na vyplnění</t>
  </si>
  <si>
    <t xml:space="preserve">0,001</t>
  </si>
  <si>
    <t xml:space="preserve">Kód:</t>
  </si>
  <si>
    <t xml:space="preserve">Husova3WCmuzi</t>
  </si>
  <si>
    <t xml:space="preserve">Měnit lze pouze buňky se žlutým podbarvením!
1) na prvním listu Rekapitulace stavby vyplňte v sestavě
    a) Souhrnný list
       - údaje o Uchazeči
         (přenesou se do ostatních sestav i v jiných listech)
    b) Rekapitulace objektů
       - potřebné Ostatní náklady
2) na vybraných listech vyplňte v sestavě
    a) Krycí list
       - údaje o Uchazeči, pokud se liší od údajů o Uchazeči na Souhrnném listu
         (údaje se přenesou do ostatních sestav v daném listu)
    b) Rekapitulace rozpočtu
       - potřebné Ostatní náklady
    c) Celkové náklady za stavbu
       - ceny u položek
       - množství, pokud má žluté podbarvení
       - a v případě potřeby poznámku (ta je ve skrytém sloupci)</t>
  </si>
  <si>
    <t xml:space="preserve">Stavba:</t>
  </si>
  <si>
    <t xml:space="preserve">Oprava sociálního zařízení-WC muži-3.patro</t>
  </si>
  <si>
    <t xml:space="preserve">KSO:</t>
  </si>
  <si>
    <t xml:space="preserve">CC-CZ:</t>
  </si>
  <si>
    <t xml:space="preserve">Místo:</t>
  </si>
  <si>
    <t xml:space="preserve">Husova 3, Brno</t>
  </si>
  <si>
    <t xml:space="preserve">Datum:</t>
  </si>
  <si>
    <t xml:space="preserve">28. 2. 2024</t>
  </si>
  <si>
    <t xml:space="preserve">Zadavatel:</t>
  </si>
  <si>
    <t xml:space="preserve">IČ:</t>
  </si>
  <si>
    <t xml:space="preserve">MmBrna, OSM, Husova 3,Brno</t>
  </si>
  <si>
    <t xml:space="preserve">DIČ:</t>
  </si>
  <si>
    <t xml:space="preserve">Uchazeč:</t>
  </si>
  <si>
    <t xml:space="preserve">Vyplň údaj</t>
  </si>
  <si>
    <t xml:space="preserve">Projektant:</t>
  </si>
  <si>
    <t xml:space="preserve">Radka Volková</t>
  </si>
  <si>
    <t xml:space="preserve">True</t>
  </si>
  <si>
    <t xml:space="preserve">Zpracovatel:</t>
  </si>
  <si>
    <t xml:space="preserve">Poznámka:</t>
  </si>
  <si>
    <t xml:space="preserve">Cena bez DPH</t>
  </si>
  <si>
    <t xml:space="preserve">Sazba daně</t>
  </si>
  <si>
    <t xml:space="preserve">Základ daně</t>
  </si>
  <si>
    <t xml:space="preserve">Výše daně</t>
  </si>
  <si>
    <t xml:space="preserve">DPH</t>
  </si>
  <si>
    <t xml:space="preserve">základní</t>
  </si>
  <si>
    <t xml:space="preserve">snížená</t>
  </si>
  <si>
    <t xml:space="preserve">zákl. přenesená</t>
  </si>
  <si>
    <t xml:space="preserve">sníž. přenesená</t>
  </si>
  <si>
    <t xml:space="preserve">nulová</t>
  </si>
  <si>
    <t xml:space="preserve">Cena s DPH</t>
  </si>
  <si>
    <t xml:space="preserve">v</t>
  </si>
  <si>
    <t xml:space="preserve">CZK</t>
  </si>
  <si>
    <t xml:space="preserve">Projektant</t>
  </si>
  <si>
    <t xml:space="preserve">Zpracovatel</t>
  </si>
  <si>
    <t xml:space="preserve">Datum a podpis:</t>
  </si>
  <si>
    <t xml:space="preserve">Razítko</t>
  </si>
  <si>
    <t xml:space="preserve">Objednavatel</t>
  </si>
  <si>
    <t xml:space="preserve">Uchazeč</t>
  </si>
  <si>
    <t xml:space="preserve">REKAPITULACE OBJEKTŮ STAVBY A SOUPISŮ PRACÍ</t>
  </si>
  <si>
    <t xml:space="preserve">Informatívní údaje z listů zakázek</t>
  </si>
  <si>
    <t xml:space="preserve">Kód</t>
  </si>
  <si>
    <t xml:space="preserve">Popis</t>
  </si>
  <si>
    <t xml:space="preserve">Cena bez DPH [CZK]</t>
  </si>
  <si>
    <t xml:space="preserve">Cena s DPH [CZK]</t>
  </si>
  <si>
    <t xml:space="preserve">Typ</t>
  </si>
  <si>
    <t xml:space="preserve">z toho Ostat.
náklady [CZK]</t>
  </si>
  <si>
    <t xml:space="preserve">DPH [CZK]</t>
  </si>
  <si>
    <t xml:space="preserve">Normohodiny [h]</t>
  </si>
  <si>
    <t xml:space="preserve">DPH základní [CZK]</t>
  </si>
  <si>
    <t xml:space="preserve">DPH snížená [CZK]</t>
  </si>
  <si>
    <t xml:space="preserve">DPH základní přenesená
[CZK]</t>
  </si>
  <si>
    <t xml:space="preserve">DPH snížená přenesená
[CZK]</t>
  </si>
  <si>
    <t xml:space="preserve">Základna
DPH základní</t>
  </si>
  <si>
    <t xml:space="preserve">Základna
DPH snížená</t>
  </si>
  <si>
    <t xml:space="preserve">Základna
DPH zákl. přenesená</t>
  </si>
  <si>
    <t xml:space="preserve">Základna
DPH sníž. přenesená</t>
  </si>
  <si>
    <t xml:space="preserve">Základna
DPH nulová</t>
  </si>
  <si>
    <t xml:space="preserve">Náklady z rozpočtů</t>
  </si>
  <si>
    <t xml:space="preserve">D</t>
  </si>
  <si>
    <t xml:space="preserve">0</t>
  </si>
  <si>
    <t xml:space="preserve">IMPORT</t>
  </si>
  <si>
    <t xml:space="preserve">{00000000-0000-0000-0000-000000000000}</t>
  </si>
  <si>
    <t xml:space="preserve">/</t>
  </si>
  <si>
    <t xml:space="preserve">STA</t>
  </si>
  <si>
    <t xml:space="preserve">1</t>
  </si>
  <si>
    <t xml:space="preserve">###NOINSERT###</t>
  </si>
  <si>
    <t xml:space="preserve">2</t>
  </si>
  <si>
    <t xml:space="preserve">KRYCÍ LIST SOUPISU PRACÍ</t>
  </si>
  <si>
    <t xml:space="preserve">REKAPITULACE ČLENĚNÍ SOUPISU PRACÍ</t>
  </si>
  <si>
    <t xml:space="preserve">Kód dílu - Popis</t>
  </si>
  <si>
    <t xml:space="preserve">Cena celkem [CZK]</t>
  </si>
  <si>
    <t xml:space="preserve">Náklady ze soupisu prací</t>
  </si>
  <si>
    <t xml:space="preserve">-1</t>
  </si>
  <si>
    <t xml:space="preserve">HSV - Práce a dodávky HSV</t>
  </si>
  <si>
    <t xml:space="preserve">    1 - Ostatní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</si>
  <si>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</si>
  <si>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</si>
  <si>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</si>
  <si>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</si>
  <si>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</si>
  <si>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 xml:space="preserve"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</si>
  <si>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</si>
  <si>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</si>
  <si>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</si>
  <si>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</si>
  <si>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734 - Ústřední vytápění - armatury</t>
  </si>
  <si>
    <t xml:space="preserve">    735 - Ústřední vytápění - otopná tělesa</t>
  </si>
  <si>
    <t xml:space="preserve">    741 - Elektroinstalace - silnoproud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</si>
  <si>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</si>
  <si>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</si>
  <si>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</si>
  <si>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</si>
  <si>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</si>
  <si>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</si>
  <si>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</si>
  <si>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HZS - Hodinové zúčtovací sazby</t>
  </si>
  <si>
    <t xml:space="preserve">VRN - Vedlejší rozpočtové náklady</t>
  </si>
  <si>
    <t xml:space="preserve">    VRN3 - Zařízení staveniště</t>
  </si>
  <si>
    <t xml:space="preserve">    VRN6 - Územní vlivy</t>
  </si>
  <si>
    <t xml:space="preserve">    VRN7 - Provozní vlivy</t>
  </si>
  <si>
    <t xml:space="preserve">SOUPIS PRACÍ</t>
  </si>
  <si>
    <t xml:space="preserve">PČ</t>
  </si>
  <si>
    <t xml:space="preserve">MJ</t>
  </si>
  <si>
    <t xml:space="preserve">Množství</t>
  </si>
  <si>
    <t xml:space="preserve">J.cena [CZK]</t>
  </si>
  <si>
    <t xml:space="preserve">Cenová soustava</t>
  </si>
  <si>
    <t xml:space="preserve">J. Nh [h]</t>
  </si>
  <si>
    <t xml:space="preserve">Nh celkem [h]</t>
  </si>
  <si>
    <t xml:space="preserve">J. hmotnost [t]</t>
  </si>
  <si>
    <t xml:space="preserve">Hmotnost celkem [t]</t>
  </si>
  <si>
    <t xml:space="preserve">J. suť [t]</t>
  </si>
  <si>
    <t xml:space="preserve">Suť Celkem [t]</t>
  </si>
  <si>
    <t xml:space="preserve">Náklady soupisu celkem</t>
  </si>
  <si>
    <t xml:space="preserve">HSV</t>
  </si>
  <si>
    <t xml:space="preserve">Práce a dodávky HSV</t>
  </si>
  <si>
    <t xml:space="preserve">ROZPOCET</t>
  </si>
  <si>
    <t xml:space="preserve">Ostatní</t>
  </si>
  <si>
    <t xml:space="preserve">K</t>
  </si>
  <si>
    <t xml:space="preserve">1-pol.2</t>
  </si>
  <si>
    <t xml:space="preserve">Zapravení drážek</t>
  </si>
  <si>
    <t xml:space="preserve">sada</t>
  </si>
  <si>
    <t xml:space="preserve">4</t>
  </si>
  <si>
    <t xml:space="preserve">-2120108330</t>
  </si>
  <si>
    <t xml:space="preserve">3</t>
  </si>
  <si>
    <t xml:space="preserve">Svislé a kompletní konstrukce</t>
  </si>
  <si>
    <t xml:space="preserve">317941123</t>
  </si>
  <si>
    <t xml:space="preserve">Osazování ocelových válcovaných nosníků na zdivu I, IE, U, UE nebo L přes č. 14 do č. 22 nebo výšky do 220 mm</t>
  </si>
  <si>
    <t xml:space="preserve">t</t>
  </si>
  <si>
    <t xml:space="preserve">CS ÚRS 2024 01</t>
  </si>
  <si>
    <t xml:space="preserve">915528275</t>
  </si>
  <si>
    <t xml:space="preserve">VV</t>
  </si>
  <si>
    <t xml:space="preserve">1,2*14,6*0,001</t>
  </si>
  <si>
    <t xml:space="preserve">M</t>
  </si>
  <si>
    <t xml:space="preserve">13010716</t>
  </si>
  <si>
    <t xml:space="preserve">ocel profilová jakost S235JR (11 375) průřez I (IPN) 140</t>
  </si>
  <si>
    <t xml:space="preserve">8</t>
  </si>
  <si>
    <t xml:space="preserve">-776961867</t>
  </si>
  <si>
    <t xml:space="preserve">0,018*1,1 'Přepočtené koeficientem množství</t>
  </si>
  <si>
    <t xml:space="preserve">342272225</t>
  </si>
  <si>
    <t xml:space="preserve">Příčka z pórobetonových hladkých tvárnic na tenkovrstvou maltu tl 100 mm-zazdění závěsného záchodu</t>
  </si>
  <si>
    <t xml:space="preserve">m2</t>
  </si>
  <si>
    <t xml:space="preserve">2123131090</t>
  </si>
  <si>
    <t xml:space="preserve">0,9*1,2*2</t>
  </si>
  <si>
    <t xml:space="preserve">5</t>
  </si>
  <si>
    <t xml:space="preserve">3422722251</t>
  </si>
  <si>
    <t xml:space="preserve">Příčka z pórobetonových hladkých tvárnic na tenkovrstvou maltu tl 100 mm-dozdívka</t>
  </si>
  <si>
    <t xml:space="preserve">-1874842079</t>
  </si>
  <si>
    <t xml:space="preserve">1,76*0,5</t>
  </si>
  <si>
    <t xml:space="preserve">6</t>
  </si>
  <si>
    <t xml:space="preserve">342291121</t>
  </si>
  <si>
    <t xml:space="preserve">Ukotvení příček k cihelným konstrukcím plochými kotvami</t>
  </si>
  <si>
    <t xml:space="preserve">m</t>
  </si>
  <si>
    <t xml:space="preserve">1167159345</t>
  </si>
  <si>
    <t xml:space="preserve">1,2*4</t>
  </si>
  <si>
    <t xml:space="preserve">7</t>
  </si>
  <si>
    <t xml:space="preserve">346244381</t>
  </si>
  <si>
    <t xml:space="preserve">Plentování jednostranné v do 200 mm válcovaných nosníků cihlami</t>
  </si>
  <si>
    <t xml:space="preserve">276892826</t>
  </si>
  <si>
    <t xml:space="preserve">1,2*2*0,15</t>
  </si>
  <si>
    <t xml:space="preserve">Úpravy povrchů, podlahy a osazování výplní</t>
  </si>
  <si>
    <t xml:space="preserve">612131121</t>
  </si>
  <si>
    <t xml:space="preserve">Penetrační disperzní nátěr vnitřních stěn nanášený ručně</t>
  </si>
  <si>
    <t xml:space="preserve">-549482093</t>
  </si>
  <si>
    <t xml:space="preserve">"1"(1,76+1,25)*2*2,0-0,6*2,0*2</t>
  </si>
  <si>
    <t xml:space="preserve">"2"(2,38+1,90)*2*2,0-0,6*2,0*3-0,6*1,7+(0,6+1,7*2+1,02*2)*0,3</t>
  </si>
  <si>
    <t xml:space="preserve">"3,4"(0,9+0,9+1,5*2)*2*2,0-0,6*2,0*2</t>
  </si>
  <si>
    <t xml:space="preserve">Mezisoučet</t>
  </si>
  <si>
    <t xml:space="preserve">1,76*0,5*2</t>
  </si>
  <si>
    <t xml:space="preserve">Součet</t>
  </si>
  <si>
    <t xml:space="preserve">9</t>
  </si>
  <si>
    <t xml:space="preserve">612135101</t>
  </si>
  <si>
    <t xml:space="preserve">Hrubá výplň rýh ve stěnách maltou jakékoli šířky rýhy</t>
  </si>
  <si>
    <t xml:space="preserve">1363381721</t>
  </si>
  <si>
    <t xml:space="preserve">(50+20+37)*0,1+2*0,15</t>
  </si>
  <si>
    <t xml:space="preserve">10</t>
  </si>
  <si>
    <t xml:space="preserve">612142001</t>
  </si>
  <si>
    <t xml:space="preserve">Potažení vnitřních stěn sklovláknitým pletivem vtlačeným do tenkovrstvé hmoty</t>
  </si>
  <si>
    <t xml:space="preserve">958005261</t>
  </si>
  <si>
    <t xml:space="preserve">0,9*1,4*2</t>
  </si>
  <si>
    <t xml:space="preserve">1,76*0,7*2</t>
  </si>
  <si>
    <t xml:space="preserve">11</t>
  </si>
  <si>
    <t xml:space="preserve">612321121</t>
  </si>
  <si>
    <t xml:space="preserve">Vápenocementová omítka hladká jednovrstvá vnitřních stěn nanášená ručně</t>
  </si>
  <si>
    <t xml:space="preserve">-1669100594</t>
  </si>
  <si>
    <t xml:space="preserve">612321191</t>
  </si>
  <si>
    <t xml:space="preserve">Příplatek k vápenocementové omítce vnitřních stěn za každých dalších 5 mm tloušťky ručně</t>
  </si>
  <si>
    <t xml:space="preserve">-1011273689</t>
  </si>
  <si>
    <t xml:space="preserve">13</t>
  </si>
  <si>
    <t xml:space="preserve">612325422</t>
  </si>
  <si>
    <t xml:space="preserve">Oprava vnitřní vápenocementové štukové omítky stěn v rozsahu plochy přes 10 do 30 %</t>
  </si>
  <si>
    <t xml:space="preserve">-872323032</t>
  </si>
  <si>
    <t xml:space="preserve">"1"(1,76+1,25)*2*0,7</t>
  </si>
  <si>
    <t xml:space="preserve">"2"(2,38+1,90)*2*0,7+0,3*0,7*2+0,6*0,3</t>
  </si>
  <si>
    <t xml:space="preserve">"3,4"(1,5*2+0,9+0,9)*2*0,6</t>
  </si>
  <si>
    <t xml:space="preserve">14</t>
  </si>
  <si>
    <t xml:space="preserve">612325452</t>
  </si>
  <si>
    <t xml:space="preserve">Příplatek k cenám opravy vápenocementové omítky stěn za dalších 10 mm v rozsahu přes 10 do 30 %</t>
  </si>
  <si>
    <t xml:space="preserve">-383496289</t>
  </si>
  <si>
    <t xml:space="preserve">15</t>
  </si>
  <si>
    <t xml:space="preserve">619991011</t>
  </si>
  <si>
    <t xml:space="preserve">Obalení konstrukcí a prvků fólií přilepenou lepící páskou</t>
  </si>
  <si>
    <t xml:space="preserve">-1595059848</t>
  </si>
  <si>
    <t xml:space="preserve">0,6*2,0+0,6*1,7</t>
  </si>
  <si>
    <t xml:space="preserve">16</t>
  </si>
  <si>
    <t xml:space="preserve">632441215</t>
  </si>
  <si>
    <t xml:space="preserve">Potěr anhydritový samonivelační litý C20 tl přes 45 do 50 mm</t>
  </si>
  <si>
    <t xml:space="preserve">-1954865103</t>
  </si>
  <si>
    <t xml:space="preserve">1,76*1,25</t>
  </si>
  <si>
    <t xml:space="preserve">2,38*1,9+0,8*0,1</t>
  </si>
  <si>
    <t xml:space="preserve">0,9*1,5*2+0,6*0,1*2</t>
  </si>
  <si>
    <t xml:space="preserve">17</t>
  </si>
  <si>
    <t xml:space="preserve">642944121</t>
  </si>
  <si>
    <t xml:space="preserve">Osazování ocelových zárubní dodatečné pl do 2,5 m2</t>
  </si>
  <si>
    <t xml:space="preserve">kus</t>
  </si>
  <si>
    <t xml:space="preserve">691780510</t>
  </si>
  <si>
    <t xml:space="preserve">18</t>
  </si>
  <si>
    <t xml:space="preserve">55331430</t>
  </si>
  <si>
    <t xml:space="preserve">zárubeň jednokřídlá ocelová rozměru 600/1970mm hranatá</t>
  </si>
  <si>
    <t xml:space="preserve">-1999049780</t>
  </si>
  <si>
    <t xml:space="preserve">Ostatní konstrukce a práce, bourání</t>
  </si>
  <si>
    <t xml:space="preserve">19</t>
  </si>
  <si>
    <t xml:space="preserve">949101111</t>
  </si>
  <si>
    <t xml:space="preserve">Lešení pomocné pro objekty pozemních staveb s lešeňovou podlahou v do 1,9 m zatížení do 150 kg/m2</t>
  </si>
  <si>
    <t xml:space="preserve">300285478</t>
  </si>
  <si>
    <t xml:space="preserve">2,2+4,53+1,35*2</t>
  </si>
  <si>
    <t xml:space="preserve">20</t>
  </si>
  <si>
    <t xml:space="preserve">952901111</t>
  </si>
  <si>
    <t xml:space="preserve">Vyčištění budov bytové a občanské výstavby při výšce podlaží do 4 m</t>
  </si>
  <si>
    <t xml:space="preserve">1788713035</t>
  </si>
  <si>
    <t xml:space="preserve">965081213</t>
  </si>
  <si>
    <t xml:space="preserve">Bourání podlah z dlaždic keramických  tl do 10 mm plochy přes 1 m2</t>
  </si>
  <si>
    <t xml:space="preserve">-1367431965</t>
  </si>
  <si>
    <t xml:space="preserve">22</t>
  </si>
  <si>
    <t xml:space="preserve">968072455</t>
  </si>
  <si>
    <t xml:space="preserve">Vybourání kovových dveřních zárubní pl do 2 m2</t>
  </si>
  <si>
    <t xml:space="preserve">294511206</t>
  </si>
  <si>
    <t xml:space="preserve">0,6*2,0*4</t>
  </si>
  <si>
    <t xml:space="preserve">23</t>
  </si>
  <si>
    <t xml:space="preserve">968-pc  1</t>
  </si>
  <si>
    <t xml:space="preserve">D+m elektrický osoušeč rukou včetně připojení-(dynos)</t>
  </si>
  <si>
    <t xml:space="preserve">-1128112914</t>
  </si>
  <si>
    <t xml:space="preserve">24</t>
  </si>
  <si>
    <t xml:space="preserve">968-pc  2</t>
  </si>
  <si>
    <t xml:space="preserve">D+m háčků na WC -2ks,pisoáry-2 ks</t>
  </si>
  <si>
    <t xml:space="preserve">456686605</t>
  </si>
  <si>
    <t xml:space="preserve">2+2</t>
  </si>
  <si>
    <t xml:space="preserve">25</t>
  </si>
  <si>
    <t xml:space="preserve">973031324</t>
  </si>
  <si>
    <t xml:space="preserve">Vysekání kapes ve zdivu cihelném na MV nebo MVC pl do 0,10 m2 hl do 150 mm</t>
  </si>
  <si>
    <t xml:space="preserve">1226924380</t>
  </si>
  <si>
    <t xml:space="preserve">26</t>
  </si>
  <si>
    <t xml:space="preserve">973031812</t>
  </si>
  <si>
    <t xml:space="preserve">Vysekání kapes ve zdivu cihelném na MV nebo MVC pro zavázání příček tl do 100 mm</t>
  </si>
  <si>
    <t xml:space="preserve">-1103338329</t>
  </si>
  <si>
    <t xml:space="preserve">27</t>
  </si>
  <si>
    <t xml:space="preserve">974031121</t>
  </si>
  <si>
    <t xml:space="preserve">Vysekání rýh ve zdivu cihelném hl do 30 mm š do 30 mm</t>
  </si>
  <si>
    <t xml:space="preserve">-1708084127</t>
  </si>
  <si>
    <t xml:space="preserve">28</t>
  </si>
  <si>
    <t xml:space="preserve">974031122</t>
  </si>
  <si>
    <t xml:space="preserve">Vysekání rýh ve zdivu cihelném hl do 30 mm š do 70 mm</t>
  </si>
  <si>
    <t xml:space="preserve">1896969488</t>
  </si>
  <si>
    <t xml:space="preserve">29</t>
  </si>
  <si>
    <t xml:space="preserve">974031132</t>
  </si>
  <si>
    <t xml:space="preserve">Vysekání rýh ve zdivu cihelném hl do 50 mm š do 70 mm</t>
  </si>
  <si>
    <t xml:space="preserve">-1268497492</t>
  </si>
  <si>
    <t xml:space="preserve">30</t>
  </si>
  <si>
    <t xml:space="preserve">974031164</t>
  </si>
  <si>
    <t xml:space="preserve">Vysekání rýh ve zdivu cihelném hl do 150 mm š do 150 mm</t>
  </si>
  <si>
    <t xml:space="preserve">-784643386</t>
  </si>
  <si>
    <t xml:space="preserve">31</t>
  </si>
  <si>
    <t xml:space="preserve">974031664</t>
  </si>
  <si>
    <t xml:space="preserve">Vysekání rýh ve zdivu cihelném pro vtahování nosníků hl do 150 mm v do 150 mm</t>
  </si>
  <si>
    <t xml:space="preserve">1049082075</t>
  </si>
  <si>
    <t xml:space="preserve">32</t>
  </si>
  <si>
    <t xml:space="preserve">977131119</t>
  </si>
  <si>
    <t xml:space="preserve">Vrty příklepovými vrtáky D přes 28 do 32 mm do cihelného zdiva nebo prostého betonu</t>
  </si>
  <si>
    <t xml:space="preserve">1965262286</t>
  </si>
  <si>
    <t xml:space="preserve">33</t>
  </si>
  <si>
    <t xml:space="preserve">977151119</t>
  </si>
  <si>
    <t xml:space="preserve">Jádrové vrty diamantovými korunkami do stavebních materiálů D přes 100 do 110 mm</t>
  </si>
  <si>
    <t xml:space="preserve">-126432486</t>
  </si>
  <si>
    <t xml:space="preserve">34</t>
  </si>
  <si>
    <t xml:space="preserve">978013141</t>
  </si>
  <si>
    <t xml:space="preserve">Otlučení (osekání) vnitřní vápenné nebo vápenocementové omítky stěn v rozsahu přes 10 do 30 %</t>
  </si>
  <si>
    <t xml:space="preserve">-1027888432</t>
  </si>
  <si>
    <t xml:space="preserve">35</t>
  </si>
  <si>
    <t xml:space="preserve">978013191</t>
  </si>
  <si>
    <t xml:space="preserve">Otlučení (osekání) vnitřní vápenné nebo vápenocementové omítky stěn v rozsahu přes 50 do 100 %</t>
  </si>
  <si>
    <t xml:space="preserve">-1335909527</t>
  </si>
  <si>
    <t xml:space="preserve">36</t>
  </si>
  <si>
    <t xml:space="preserve">978059541</t>
  </si>
  <si>
    <t xml:space="preserve">Odsekání a odebrání obkladů stěn z vnitřních obkládaček plochy přes 1 m2</t>
  </si>
  <si>
    <t xml:space="preserve">-1430067759</t>
  </si>
  <si>
    <t xml:space="preserve">997</t>
  </si>
  <si>
    <t xml:space="preserve">Přesun sutě</t>
  </si>
  <si>
    <t xml:space="preserve">37</t>
  </si>
  <si>
    <t xml:space="preserve">997013213</t>
  </si>
  <si>
    <t xml:space="preserve">Vnitrostaveništní doprava suti a vybouraných hmot pro budovy v přes 9 do 12 m ručně</t>
  </si>
  <si>
    <t xml:space="preserve">1078731860</t>
  </si>
  <si>
    <t xml:space="preserve">38</t>
  </si>
  <si>
    <t xml:space="preserve">997013501</t>
  </si>
  <si>
    <t xml:space="preserve">Odvoz suti a vybouraných hmot na skládku nebo meziskládku do 1 km se složením</t>
  </si>
  <si>
    <t xml:space="preserve">-1557676738</t>
  </si>
  <si>
    <t xml:space="preserve">39</t>
  </si>
  <si>
    <t xml:space="preserve">997013509</t>
  </si>
  <si>
    <t xml:space="preserve">Příplatek k odvozu suti a vybouraných hmot na skládku ZKD 1 km přes 1 km</t>
  </si>
  <si>
    <t xml:space="preserve">-1406585545</t>
  </si>
  <si>
    <t xml:space="preserve">6,635*24 'Přepočtené koeficientem množství</t>
  </si>
  <si>
    <t xml:space="preserve">40</t>
  </si>
  <si>
    <t xml:space="preserve">997013601</t>
  </si>
  <si>
    <t xml:space="preserve">Poplatek za uložení na skládce (skládkovné) stavebního odpadu </t>
  </si>
  <si>
    <t xml:space="preserve">1333343444</t>
  </si>
  <si>
    <t xml:space="preserve">998</t>
  </si>
  <si>
    <t xml:space="preserve">Přesun hmot</t>
  </si>
  <si>
    <t xml:space="preserve">41</t>
  </si>
  <si>
    <t xml:space="preserve">998018002</t>
  </si>
  <si>
    <t xml:space="preserve">Přesun hmot ruční pro budovy v přes 6 do 12 m</t>
  </si>
  <si>
    <t xml:space="preserve">167741714</t>
  </si>
  <si>
    <t xml:space="preserve">PSV</t>
  </si>
  <si>
    <t xml:space="preserve">Práce a dodávky PSV</t>
  </si>
  <si>
    <t xml:space="preserve">721</t>
  </si>
  <si>
    <t xml:space="preserve">Zdravotechnika - vnitřní kanalizace</t>
  </si>
  <si>
    <t xml:space="preserve">42</t>
  </si>
  <si>
    <t xml:space="preserve">721170975</t>
  </si>
  <si>
    <t xml:space="preserve">Potrubí z PVC krácení trub DN 125</t>
  </si>
  <si>
    <t xml:space="preserve">1244456010</t>
  </si>
  <si>
    <t xml:space="preserve">43</t>
  </si>
  <si>
    <t xml:space="preserve">721171803</t>
  </si>
  <si>
    <t xml:space="preserve">Demontáž potrubí z PVC D do 75</t>
  </si>
  <si>
    <t xml:space="preserve">-469438053</t>
  </si>
  <si>
    <t xml:space="preserve">44</t>
  </si>
  <si>
    <t xml:space="preserve">721171808</t>
  </si>
  <si>
    <t xml:space="preserve">Demontáž potrubí z PVC D přes 75 do 114</t>
  </si>
  <si>
    <t xml:space="preserve">1299997159</t>
  </si>
  <si>
    <t xml:space="preserve">45</t>
  </si>
  <si>
    <t xml:space="preserve">721171906</t>
  </si>
  <si>
    <t xml:space="preserve">Potrubí z PP vsazení odbočky do hrdla DN 125</t>
  </si>
  <si>
    <t xml:space="preserve">1999011202</t>
  </si>
  <si>
    <t xml:space="preserve">46</t>
  </si>
  <si>
    <t xml:space="preserve">721171916</t>
  </si>
  <si>
    <t xml:space="preserve">Potrubí z PP propojení potrubí DN 125</t>
  </si>
  <si>
    <t xml:space="preserve">610424534</t>
  </si>
  <si>
    <t xml:space="preserve">47</t>
  </si>
  <si>
    <t xml:space="preserve">721174042</t>
  </si>
  <si>
    <t xml:space="preserve">Potrubí kanalizační z PP připojovací DN 40</t>
  </si>
  <si>
    <t xml:space="preserve">1196991890</t>
  </si>
  <si>
    <t xml:space="preserve">48</t>
  </si>
  <si>
    <t xml:space="preserve">721174043</t>
  </si>
  <si>
    <t xml:space="preserve">Potrubí kanalizační z PP připojovací DN 50</t>
  </si>
  <si>
    <t xml:space="preserve">-1518547794</t>
  </si>
  <si>
    <t xml:space="preserve">49</t>
  </si>
  <si>
    <t xml:space="preserve">721174045</t>
  </si>
  <si>
    <t xml:space="preserve">Potrubí kanalizační z PP připojovací DN 110</t>
  </si>
  <si>
    <t xml:space="preserve">21777190</t>
  </si>
  <si>
    <t xml:space="preserve">50</t>
  </si>
  <si>
    <t xml:space="preserve">721194104</t>
  </si>
  <si>
    <t xml:space="preserve">Vyvedení a upevnění odpadních výpustek DN 40</t>
  </si>
  <si>
    <t xml:space="preserve">-1832366403</t>
  </si>
  <si>
    <t xml:space="preserve">"umyvadlo,pisoár"1+2</t>
  </si>
  <si>
    <t xml:space="preserve">51</t>
  </si>
  <si>
    <t xml:space="preserve">721194109</t>
  </si>
  <si>
    <t xml:space="preserve">Vyvedení a upevnění odpadních výpustek DN 110</t>
  </si>
  <si>
    <t xml:space="preserve">1249531053</t>
  </si>
  <si>
    <t xml:space="preserve">52</t>
  </si>
  <si>
    <t xml:space="preserve">721290111</t>
  </si>
  <si>
    <t xml:space="preserve">Zkouška těsnosti potrubí kanalizace vodou DN do 125</t>
  </si>
  <si>
    <t xml:space="preserve">-1243827499</t>
  </si>
  <si>
    <t xml:space="preserve">53</t>
  </si>
  <si>
    <t xml:space="preserve">998721202</t>
  </si>
  <si>
    <t xml:space="preserve">Přesun hmot procentní pro vnitřní kanalizace v objektech v přes 6 do 12 m</t>
  </si>
  <si>
    <t xml:space="preserve">%</t>
  </si>
  <si>
    <t xml:space="preserve">-402546810</t>
  </si>
  <si>
    <t xml:space="preserve">722</t>
  </si>
  <si>
    <t xml:space="preserve">Zdravotechnika - vnitřní vodovod</t>
  </si>
  <si>
    <t xml:space="preserve">54</t>
  </si>
  <si>
    <t xml:space="preserve">722130801</t>
  </si>
  <si>
    <t xml:space="preserve">Demontáž potrubí ocelové pozinkované závitové DN do 25</t>
  </si>
  <si>
    <t xml:space="preserve">-956544755</t>
  </si>
  <si>
    <t xml:space="preserve">55</t>
  </si>
  <si>
    <t xml:space="preserve">722174022</t>
  </si>
  <si>
    <t xml:space="preserve">Potrubí vodovodní plastové PPR svar polyfúze PN 20 D 20x3,4 mm</t>
  </si>
  <si>
    <t xml:space="preserve">458861091</t>
  </si>
  <si>
    <t xml:space="preserve">56</t>
  </si>
  <si>
    <t xml:space="preserve">722174023</t>
  </si>
  <si>
    <t xml:space="preserve">Potrubí vodovodní plastové PPR svar polyfúze PN 20 D 25x4,2 mm</t>
  </si>
  <si>
    <t xml:space="preserve">-955754109</t>
  </si>
  <si>
    <t xml:space="preserve">57</t>
  </si>
  <si>
    <t xml:space="preserve">722181221</t>
  </si>
  <si>
    <t xml:space="preserve">Ochrana vodovodního potrubí přilepenými termoizolačními trubicemi z PE tl přes 6 do 9 mm DN do 22 mm</t>
  </si>
  <si>
    <t xml:space="preserve">1702684184</t>
  </si>
  <si>
    <t xml:space="preserve">58</t>
  </si>
  <si>
    <t xml:space="preserve">722181222</t>
  </si>
  <si>
    <t xml:space="preserve">Ochrana vodovodního potrubí přilepenými termoizolačními trubicemi z PE tl přes 6 do 9 mm DN přes 22 do 45 mm</t>
  </si>
  <si>
    <t xml:space="preserve">-33794502</t>
  </si>
  <si>
    <t xml:space="preserve">59</t>
  </si>
  <si>
    <t xml:space="preserve">722181812</t>
  </si>
  <si>
    <t xml:space="preserve">Demontáž plstěných pásů z trub D do 50</t>
  </si>
  <si>
    <t xml:space="preserve">1452756985</t>
  </si>
  <si>
    <t xml:space="preserve">60</t>
  </si>
  <si>
    <t xml:space="preserve">722190401</t>
  </si>
  <si>
    <t xml:space="preserve">Vyvedení a upevnění výpustku DN do 25</t>
  </si>
  <si>
    <t xml:space="preserve">1516031184</t>
  </si>
  <si>
    <t xml:space="preserve">61</t>
  </si>
  <si>
    <t xml:space="preserve">722290226</t>
  </si>
  <si>
    <t xml:space="preserve">Zkouška těsnosti vodovodního potrubí závitového DN do 50</t>
  </si>
  <si>
    <t xml:space="preserve">-1329810017</t>
  </si>
  <si>
    <t xml:space="preserve">62</t>
  </si>
  <si>
    <t xml:space="preserve">722290234</t>
  </si>
  <si>
    <t xml:space="preserve">Proplach a dezinfekce vodovodního potrubí DN do 80</t>
  </si>
  <si>
    <t xml:space="preserve">-1477426300</t>
  </si>
  <si>
    <t xml:space="preserve">63</t>
  </si>
  <si>
    <t xml:space="preserve">998722202</t>
  </si>
  <si>
    <t xml:space="preserve">Přesun hmot procentní pro vnitřní vodovod v objektech v přes 6 do 12 m</t>
  </si>
  <si>
    <t xml:space="preserve">-1420894621</t>
  </si>
  <si>
    <t xml:space="preserve">725</t>
  </si>
  <si>
    <t xml:space="preserve">Zdravotechnika - zařizovací předměty</t>
  </si>
  <si>
    <t xml:space="preserve">64</t>
  </si>
  <si>
    <t xml:space="preserve">72511-01</t>
  </si>
  <si>
    <t xml:space="preserve">Klozet keramický závěsný vč.sedátka a integrované bidetové spršky a ovládání bidetu (JIKA pure)</t>
  </si>
  <si>
    <t xml:space="preserve">soubor</t>
  </si>
  <si>
    <t xml:space="preserve">-1895581257</t>
  </si>
  <si>
    <t xml:space="preserve">65</t>
  </si>
  <si>
    <t xml:space="preserve">725110814</t>
  </si>
  <si>
    <t xml:space="preserve">Demontáž klozetu Kombi</t>
  </si>
  <si>
    <t xml:space="preserve">366490192</t>
  </si>
  <si>
    <t xml:space="preserve">66</t>
  </si>
  <si>
    <t xml:space="preserve">725121529</t>
  </si>
  <si>
    <t xml:space="preserve">Pisoárový záchodek automatický s teplotním spínačem</t>
  </si>
  <si>
    <t xml:space="preserve">1548594590</t>
  </si>
  <si>
    <t xml:space="preserve">67</t>
  </si>
  <si>
    <t xml:space="preserve">725130811</t>
  </si>
  <si>
    <t xml:space="preserve">Demontáž pisoárových stání s nádrží jednodílných</t>
  </si>
  <si>
    <t xml:space="preserve">485223107</t>
  </si>
  <si>
    <t xml:space="preserve">68</t>
  </si>
  <si>
    <t xml:space="preserve">725210821</t>
  </si>
  <si>
    <t xml:space="preserve">Demontáž umyvadel bez výtokových armatur</t>
  </si>
  <si>
    <t xml:space="preserve">-631893764</t>
  </si>
  <si>
    <t xml:space="preserve">69</t>
  </si>
  <si>
    <t xml:space="preserve">725211623</t>
  </si>
  <si>
    <t xml:space="preserve">Umyvadlo keramické asymetrické (JIKA CUBITO 750x450x165mm) včetně desky</t>
  </si>
  <si>
    <t xml:space="preserve">1114527980</t>
  </si>
  <si>
    <t xml:space="preserve">70</t>
  </si>
  <si>
    <t xml:space="preserve">725291652</t>
  </si>
  <si>
    <t xml:space="preserve">Montáž dávkovače tekutého mýdla</t>
  </si>
  <si>
    <t xml:space="preserve">1736367279</t>
  </si>
  <si>
    <t xml:space="preserve">71</t>
  </si>
  <si>
    <t xml:space="preserve">55431098</t>
  </si>
  <si>
    <t xml:space="preserve">dávkovač tekutého mýdla bílý 0,8L</t>
  </si>
  <si>
    <t xml:space="preserve">347130300</t>
  </si>
  <si>
    <t xml:space="preserve">72</t>
  </si>
  <si>
    <t xml:space="preserve">725291653</t>
  </si>
  <si>
    <t xml:space="preserve">Montáž zásobníku toaletních papírů</t>
  </si>
  <si>
    <t xml:space="preserve">784371114</t>
  </si>
  <si>
    <t xml:space="preserve">73</t>
  </si>
  <si>
    <t xml:space="preserve">55431090</t>
  </si>
  <si>
    <t xml:space="preserve">zásobník toaletních papírů nerez D 310mm (podobné jako původní)</t>
  </si>
  <si>
    <t xml:space="preserve">1115845806</t>
  </si>
  <si>
    <t xml:space="preserve">74</t>
  </si>
  <si>
    <t xml:space="preserve">725291654</t>
  </si>
  <si>
    <t xml:space="preserve">Montáž zásobníku papírových ručníků</t>
  </si>
  <si>
    <t xml:space="preserve">1119633781</t>
  </si>
  <si>
    <t xml:space="preserve">75</t>
  </si>
  <si>
    <t xml:space="preserve">55431084</t>
  </si>
  <si>
    <t xml:space="preserve">zásobník papírových ručníků skládaných nerezové provedení</t>
  </si>
  <si>
    <t xml:space="preserve">-1773401816</t>
  </si>
  <si>
    <t xml:space="preserve">76</t>
  </si>
  <si>
    <t xml:space="preserve">725291664</t>
  </si>
  <si>
    <t xml:space="preserve">Montáž štětky závěsné</t>
  </si>
  <si>
    <t xml:space="preserve">-1651904467</t>
  </si>
  <si>
    <t xml:space="preserve">77</t>
  </si>
  <si>
    <t xml:space="preserve">55779012</t>
  </si>
  <si>
    <t xml:space="preserve">štětka na WC závěsná nebo na podlahu kartáč nylon nerezové záchytné pouzdro lesk</t>
  </si>
  <si>
    <t xml:space="preserve">-651952875</t>
  </si>
  <si>
    <t xml:space="preserve">78</t>
  </si>
  <si>
    <t xml:space="preserve">725820802</t>
  </si>
  <si>
    <t xml:space="preserve">Demontáž baterie stojánkové do jednoho otvoru</t>
  </si>
  <si>
    <t xml:space="preserve">1072255451</t>
  </si>
  <si>
    <t xml:space="preserve">79</t>
  </si>
  <si>
    <t xml:space="preserve">725822611</t>
  </si>
  <si>
    <t xml:space="preserve">Baterie umyvadlová stojánková páková</t>
  </si>
  <si>
    <t xml:space="preserve">1276390316</t>
  </si>
  <si>
    <t xml:space="preserve">80</t>
  </si>
  <si>
    <t xml:space="preserve">7259-pc 1</t>
  </si>
  <si>
    <t xml:space="preserve">Demontáž koupelnových doplňků(toal.papíru,osoušeče rukou,mydlenky,kýblů,štětky,aj)</t>
  </si>
  <si>
    <t xml:space="preserve">858829919</t>
  </si>
  <si>
    <t xml:space="preserve">"zásobník na papír"2</t>
  </si>
  <si>
    <t xml:space="preserve">"mýdlenka"1</t>
  </si>
  <si>
    <t xml:space="preserve">"osoušeč rukou"1</t>
  </si>
  <si>
    <t xml:space="preserve">"zrcadlo"1</t>
  </si>
  <si>
    <t xml:space="preserve">81</t>
  </si>
  <si>
    <t xml:space="preserve">7259-pc 2</t>
  </si>
  <si>
    <t xml:space="preserve">D+M pisoárová zástěna-tlak.laminát až do stropu,nožky dole i nahoře</t>
  </si>
  <si>
    <t xml:space="preserve">414617675</t>
  </si>
  <si>
    <t xml:space="preserve">82</t>
  </si>
  <si>
    <t xml:space="preserve">7259-pc 3</t>
  </si>
  <si>
    <t xml:space="preserve">D+M nad pisoárem deska ve výšce 1,8m,tlak. laminát tm.hnědá,š.20cm po celé délce stěn</t>
  </si>
  <si>
    <t xml:space="preserve">-1575546475</t>
  </si>
  <si>
    <t xml:space="preserve">83</t>
  </si>
  <si>
    <t xml:space="preserve">7259-pc 4</t>
  </si>
  <si>
    <t xml:space="preserve">D+M odpadkový koš nerez 20l-závěsný</t>
  </si>
  <si>
    <t xml:space="preserve">790735037</t>
  </si>
  <si>
    <t xml:space="preserve">84</t>
  </si>
  <si>
    <t xml:space="preserve">998725202</t>
  </si>
  <si>
    <t xml:space="preserve">Přesun hmot procentní pro zařizovací předměty v objektech v přes 6 do 12 m</t>
  </si>
  <si>
    <t xml:space="preserve">-122247951</t>
  </si>
  <si>
    <t xml:space="preserve">726</t>
  </si>
  <si>
    <t xml:space="preserve">Zdravotechnika - předstěnové instalace</t>
  </si>
  <si>
    <t xml:space="preserve">85</t>
  </si>
  <si>
    <t xml:space="preserve">726111031R</t>
  </si>
  <si>
    <t xml:space="preserve">D+M předstěnový modul pro závěsný klozet s ovládáním (JIKA)</t>
  </si>
  <si>
    <t xml:space="preserve">-391445933</t>
  </si>
  <si>
    <t xml:space="preserve">86</t>
  </si>
  <si>
    <t xml:space="preserve">998726212</t>
  </si>
  <si>
    <t xml:space="preserve">Přesun hmot procentní pro instalační prefabrikáty v objektech v přes 6 do 12 m</t>
  </si>
  <si>
    <t xml:space="preserve">-564177320</t>
  </si>
  <si>
    <t xml:space="preserve">734</t>
  </si>
  <si>
    <t xml:space="preserve">Ústřední vytápění - armatury</t>
  </si>
  <si>
    <t xml:space="preserve">87</t>
  </si>
  <si>
    <t xml:space="preserve">734200811</t>
  </si>
  <si>
    <t xml:space="preserve">Demontáž armatury závitové s jedním závitem přes G 1/2 do G 1/2</t>
  </si>
  <si>
    <t xml:space="preserve">876753379</t>
  </si>
  <si>
    <t xml:space="preserve">88</t>
  </si>
  <si>
    <t xml:space="preserve">734200821</t>
  </si>
  <si>
    <t xml:space="preserve">Demontáž armatury závitové se dvěma závity přes G 1/2 do G 1/2</t>
  </si>
  <si>
    <t xml:space="preserve">-1462738512</t>
  </si>
  <si>
    <t xml:space="preserve">89</t>
  </si>
  <si>
    <t xml:space="preserve">734221545</t>
  </si>
  <si>
    <t xml:space="preserve">Ventil závitový termostatický přímý jednoregulační G 1/2 PN 16 do 110°C bez hlavice ovládání</t>
  </si>
  <si>
    <t xml:space="preserve">-783556756</t>
  </si>
  <si>
    <t xml:space="preserve">90</t>
  </si>
  <si>
    <t xml:space="preserve">734222802</t>
  </si>
  <si>
    <t xml:space="preserve">Ventil závitový termostatický rohový G 1/2 PN 16 do 110°C s ruční hlavou chromovaný</t>
  </si>
  <si>
    <t xml:space="preserve">-1512113606</t>
  </si>
  <si>
    <t xml:space="preserve">91</t>
  </si>
  <si>
    <t xml:space="preserve">734261417</t>
  </si>
  <si>
    <t xml:space="preserve">Šroubení regulační radiátorové rohové G 1/2 s vypouštěním</t>
  </si>
  <si>
    <t xml:space="preserve">-2139318581</t>
  </si>
  <si>
    <t xml:space="preserve">92</t>
  </si>
  <si>
    <t xml:space="preserve">998734202</t>
  </si>
  <si>
    <t xml:space="preserve">Přesun hmot procentní pro armatury v objektech v přes 6 do 12 m</t>
  </si>
  <si>
    <t xml:space="preserve">-1170306142</t>
  </si>
  <si>
    <t xml:space="preserve">735</t>
  </si>
  <si>
    <t xml:space="preserve">Ústřední vytápění - otopná tělesa</t>
  </si>
  <si>
    <t xml:space="preserve">93</t>
  </si>
  <si>
    <t xml:space="preserve">735151821</t>
  </si>
  <si>
    <t xml:space="preserve">Demontáž otopného tělesa panelového dvouřadého dl do 1500 mm</t>
  </si>
  <si>
    <t xml:space="preserve">1304971822</t>
  </si>
  <si>
    <t xml:space="preserve">94</t>
  </si>
  <si>
    <t xml:space="preserve">735159220</t>
  </si>
  <si>
    <t xml:space="preserve">Zpětná montáž otopných těles panelových dvouřadých dl přes 1140 do 1500 mm</t>
  </si>
  <si>
    <t xml:space="preserve">-1101750053</t>
  </si>
  <si>
    <t xml:space="preserve">95</t>
  </si>
  <si>
    <t xml:space="preserve">735191903</t>
  </si>
  <si>
    <t xml:space="preserve">Vyčištění otopných těles ocelových nebo hliníkových proplachem vodou</t>
  </si>
  <si>
    <t xml:space="preserve">1741798182</t>
  </si>
  <si>
    <t xml:space="preserve">96</t>
  </si>
  <si>
    <t xml:space="preserve">735191905</t>
  </si>
  <si>
    <t xml:space="preserve">Odvzdušnění otopných těles</t>
  </si>
  <si>
    <t xml:space="preserve">-271237513</t>
  </si>
  <si>
    <t xml:space="preserve">97</t>
  </si>
  <si>
    <t xml:space="preserve">735191910</t>
  </si>
  <si>
    <t xml:space="preserve">Napuštění vody do otopných těles</t>
  </si>
  <si>
    <t xml:space="preserve">-341445557</t>
  </si>
  <si>
    <t xml:space="preserve">98</t>
  </si>
  <si>
    <t xml:space="preserve">735494811</t>
  </si>
  <si>
    <t xml:space="preserve">Vypuštění vody z otopných těles</t>
  </si>
  <si>
    <t xml:space="preserve">-707470726</t>
  </si>
  <si>
    <t xml:space="preserve">99</t>
  </si>
  <si>
    <t xml:space="preserve">998735202</t>
  </si>
  <si>
    <t xml:space="preserve">Přesun hmot procentní pro otopná tělesa v objektech v přes 6 do 12 m</t>
  </si>
  <si>
    <t xml:space="preserve">1202562541</t>
  </si>
  <si>
    <t xml:space="preserve">741</t>
  </si>
  <si>
    <t xml:space="preserve">Elektroinstalace - silnoproud</t>
  </si>
  <si>
    <t xml:space="preserve">100</t>
  </si>
  <si>
    <t xml:space="preserve">741110041</t>
  </si>
  <si>
    <t xml:space="preserve">Montáž trubka plastová ohebná D přes 11 do 23 mm uložená pevně</t>
  </si>
  <si>
    <t xml:space="preserve">-1766341314</t>
  </si>
  <si>
    <t xml:space="preserve">101</t>
  </si>
  <si>
    <t xml:space="preserve">34571063</t>
  </si>
  <si>
    <t xml:space="preserve">trubka elektroinstalační ohebná z PVC (ČSN) 2323</t>
  </si>
  <si>
    <t xml:space="preserve">1725609998</t>
  </si>
  <si>
    <t xml:space="preserve">10*1,05 'Přepočtené koeficientem množství</t>
  </si>
  <si>
    <t xml:space="preserve">102</t>
  </si>
  <si>
    <t xml:space="preserve">741112001</t>
  </si>
  <si>
    <t xml:space="preserve">Montáž krabice zapuštěná plastová kruhová</t>
  </si>
  <si>
    <t xml:space="preserve">1064328837</t>
  </si>
  <si>
    <t xml:space="preserve">103</t>
  </si>
  <si>
    <t xml:space="preserve">34571455</t>
  </si>
  <si>
    <t xml:space="preserve">krabice přístrojová instalační 500 V,71 x 71 x 42 mm</t>
  </si>
  <si>
    <t xml:space="preserve">1006621759</t>
  </si>
  <si>
    <t xml:space="preserve">104</t>
  </si>
  <si>
    <t xml:space="preserve">345714551</t>
  </si>
  <si>
    <t xml:space="preserve">krabice přístrojová odbočná  s víčkem z PH 107 x 107 mm,hl.50mm</t>
  </si>
  <si>
    <t xml:space="preserve">-2102577060</t>
  </si>
  <si>
    <t xml:space="preserve">105</t>
  </si>
  <si>
    <t xml:space="preserve">345714552</t>
  </si>
  <si>
    <t xml:space="preserve">rozvodka krabicová z PH s víčkem a svorkovnicí krabicovou šroubovací s vodiči 20x4mm2 D 103mmx50mm</t>
  </si>
  <si>
    <t xml:space="preserve">1213451440</t>
  </si>
  <si>
    <t xml:space="preserve">106</t>
  </si>
  <si>
    <t xml:space="preserve">741120301</t>
  </si>
  <si>
    <t xml:space="preserve">Montáž vodič Cu izolovaný plný a laněný s PVC pláštěm žíla 0,55-16 mm2 pevně (např. CY, CHAH-V)</t>
  </si>
  <si>
    <t xml:space="preserve">-2086045390</t>
  </si>
  <si>
    <t xml:space="preserve">107</t>
  </si>
  <si>
    <t xml:space="preserve">3414102</t>
  </si>
  <si>
    <t xml:space="preserve">vodič izolovaný sCu jádrem 2,5mm2</t>
  </si>
  <si>
    <t xml:space="preserve">-11865955</t>
  </si>
  <si>
    <t xml:space="preserve">20*1,15 'Přepočtené koeficientem množství</t>
  </si>
  <si>
    <t xml:space="preserve">108</t>
  </si>
  <si>
    <t xml:space="preserve">741122611</t>
  </si>
  <si>
    <t xml:space="preserve">Montáž kabel Cu plný kulatý žíla 3x1,5 až 6 mm2 uložený pevně (např. CYKY)</t>
  </si>
  <si>
    <t xml:space="preserve">-1062616788</t>
  </si>
  <si>
    <t xml:space="preserve">109</t>
  </si>
  <si>
    <t xml:space="preserve">34111030</t>
  </si>
  <si>
    <t xml:space="preserve">kabel silový s Cu jádrem 1kV 3x1,5mm2</t>
  </si>
  <si>
    <t xml:space="preserve">1711985243</t>
  </si>
  <si>
    <t xml:space="preserve">86,9565217391304*1,15 'Přepočtené koeficientem množství</t>
  </si>
  <si>
    <t xml:space="preserve">110</t>
  </si>
  <si>
    <t xml:space="preserve">341110301</t>
  </si>
  <si>
    <t xml:space="preserve">kabel silový s Cu jádrem 1kV 3x2,5mm2</t>
  </si>
  <si>
    <t xml:space="preserve">-1534752450</t>
  </si>
  <si>
    <t xml:space="preserve">111</t>
  </si>
  <si>
    <t xml:space="preserve">741130011</t>
  </si>
  <si>
    <t xml:space="preserve">Ukončení vodič izolovaný do 2,5 mm2 v rozváděči nebo na přístroji</t>
  </si>
  <si>
    <t xml:space="preserve">1164717296</t>
  </si>
  <si>
    <t xml:space="preserve">112</t>
  </si>
  <si>
    <t xml:space="preserve">741310001</t>
  </si>
  <si>
    <t xml:space="preserve">Montáž vypínač nástěnný 1-jednopólový prostředí normální </t>
  </si>
  <si>
    <t xml:space="preserve">-807439328</t>
  </si>
  <si>
    <t xml:space="preserve">113</t>
  </si>
  <si>
    <t xml:space="preserve">ABB.355301929B</t>
  </si>
  <si>
    <t xml:space="preserve">Spínač jednopólový 10A bílý</t>
  </si>
  <si>
    <t xml:space="preserve">723589744</t>
  </si>
  <si>
    <t xml:space="preserve">114</t>
  </si>
  <si>
    <t xml:space="preserve">741313001</t>
  </si>
  <si>
    <t xml:space="preserve">Montáž zásuvka (polo)zapuštěná bezšroubové připojení 2P+PE se zapojením vodičů</t>
  </si>
  <si>
    <t xml:space="preserve">-2118465939</t>
  </si>
  <si>
    <t xml:space="preserve">115</t>
  </si>
  <si>
    <t xml:space="preserve">ABB.5519AA02357B</t>
  </si>
  <si>
    <t xml:space="preserve">Zásuvka jednonásobná 16A bílýi</t>
  </si>
  <si>
    <t xml:space="preserve">-566946936</t>
  </si>
  <si>
    <t xml:space="preserve">116</t>
  </si>
  <si>
    <t xml:space="preserve">741321033</t>
  </si>
  <si>
    <t xml:space="preserve">Montáž proudových chráničů čtyřpólových nn do 25 A ve skříni </t>
  </si>
  <si>
    <t xml:space="preserve">-1010304090</t>
  </si>
  <si>
    <t xml:space="preserve">117</t>
  </si>
  <si>
    <t xml:space="preserve">35889206</t>
  </si>
  <si>
    <t xml:space="preserve">chránič proudový 4pólový 25A pracovního proudu 0,03A</t>
  </si>
  <si>
    <t xml:space="preserve">-1860186008</t>
  </si>
  <si>
    <t xml:space="preserve">118</t>
  </si>
  <si>
    <t xml:space="preserve">741810001</t>
  </si>
  <si>
    <t xml:space="preserve">Celková prohlídka elektrického rozvodu a zařízení do 100 000,- Kč</t>
  </si>
  <si>
    <t xml:space="preserve">-343658197</t>
  </si>
  <si>
    <t xml:space="preserve">119</t>
  </si>
  <si>
    <t xml:space="preserve">741811011</t>
  </si>
  <si>
    <t xml:space="preserve">Kontrola rozvaděč nn silový hmotnosti do 200 kg</t>
  </si>
  <si>
    <t xml:space="preserve">-764673720</t>
  </si>
  <si>
    <t xml:space="preserve">120</t>
  </si>
  <si>
    <t xml:space="preserve">7418-pc 1</t>
  </si>
  <si>
    <t xml:space="preserve">D+M svítidlo vestavěné LED 13W/3000K,těleso ALbezrám.konstr.difuzor barva černá,optika vyzařování 55,IP 54+rámeček+proud.nap.230V+rec.poplatek</t>
  </si>
  <si>
    <t xml:space="preserve">-11223134</t>
  </si>
  <si>
    <t xml:space="preserve">121</t>
  </si>
  <si>
    <t xml:space="preserve">7418-pc 2</t>
  </si>
  <si>
    <t xml:space="preserve">Drobný pomocný instalační materiál (objímky, svorky, sádra, aj.)</t>
  </si>
  <si>
    <t xml:space="preserve">1571547852</t>
  </si>
  <si>
    <t xml:space="preserve">122</t>
  </si>
  <si>
    <t xml:space="preserve">7418-pc 3</t>
  </si>
  <si>
    <t xml:space="preserve">Úprava stávajícího rozvaděče</t>
  </si>
  <si>
    <t xml:space="preserve">244920780</t>
  </si>
  <si>
    <t xml:space="preserve">123</t>
  </si>
  <si>
    <t xml:space="preserve">998741202</t>
  </si>
  <si>
    <t xml:space="preserve">Přesun hmot procentní pro silnoproud v objektech v přes 6 do 12 m</t>
  </si>
  <si>
    <t xml:space="preserve">-788544876</t>
  </si>
  <si>
    <t xml:space="preserve">751</t>
  </si>
  <si>
    <t xml:space="preserve">Vzduchotechnika</t>
  </si>
  <si>
    <t xml:space="preserve">124</t>
  </si>
  <si>
    <t xml:space="preserve">751111011</t>
  </si>
  <si>
    <t xml:space="preserve">Montáž ventilátoru axiálního nízkotlakého nástěnného základního D do 100 mm</t>
  </si>
  <si>
    <t xml:space="preserve">31114653</t>
  </si>
  <si>
    <t xml:space="preserve">125</t>
  </si>
  <si>
    <t xml:space="preserve">4291-pc 1</t>
  </si>
  <si>
    <t xml:space="preserve">ventilátor axiální stěnový s nastavitelným doběhem D 100mm 25W IP44</t>
  </si>
  <si>
    <t xml:space="preserve">1370845487</t>
  </si>
  <si>
    <t xml:space="preserve">126</t>
  </si>
  <si>
    <t xml:space="preserve">751510041</t>
  </si>
  <si>
    <t xml:space="preserve">Vzduchotechnické potrubí z pozinkovaného plechu kruhové spirálně vinutá trouba bez příruby D do 100 mm</t>
  </si>
  <si>
    <t xml:space="preserve">-1114377850</t>
  </si>
  <si>
    <t xml:space="preserve">127</t>
  </si>
  <si>
    <t xml:space="preserve">751514761</t>
  </si>
  <si>
    <t xml:space="preserve">Montáž protidešťové stříšky nebo výfukové hlavice do plechového potrubí kruhové s přírubou D do 100 mm</t>
  </si>
  <si>
    <t xml:space="preserve">-1926629715</t>
  </si>
  <si>
    <t xml:space="preserve">128</t>
  </si>
  <si>
    <t xml:space="preserve">4297-pc 1</t>
  </si>
  <si>
    <t xml:space="preserve">žaluzie protidešťové plast kruhová na potrubí D100 se síťkou proti hmyzu</t>
  </si>
  <si>
    <t xml:space="preserve">1332290336</t>
  </si>
  <si>
    <t xml:space="preserve">129</t>
  </si>
  <si>
    <t xml:space="preserve">998751201</t>
  </si>
  <si>
    <t xml:space="preserve">Přesun hmot procentní pro vzduchotechniku v objektech výšky do 12 m</t>
  </si>
  <si>
    <t xml:space="preserve">-1643459619</t>
  </si>
  <si>
    <t xml:space="preserve">763</t>
  </si>
  <si>
    <t xml:space="preserve">Konstrukce suché výstavby</t>
  </si>
  <si>
    <t xml:space="preserve">130</t>
  </si>
  <si>
    <t xml:space="preserve">763131451</t>
  </si>
  <si>
    <t xml:space="preserve">SDK podhled deska 1xH2 12,5 bez izolace dvouvrstvá spodní kce profil CD+UD</t>
  </si>
  <si>
    <t xml:space="preserve">-195611971</t>
  </si>
  <si>
    <t xml:space="preserve">2,4*1,9</t>
  </si>
  <si>
    <t xml:space="preserve">1,5*0,9*2</t>
  </si>
  <si>
    <t xml:space="preserve">131</t>
  </si>
  <si>
    <t xml:space="preserve">763131714</t>
  </si>
  <si>
    <t xml:space="preserve">SDK podhled základní penetrační nátěr</t>
  </si>
  <si>
    <t xml:space="preserve">569585445</t>
  </si>
  <si>
    <t xml:space="preserve">132</t>
  </si>
  <si>
    <t xml:space="preserve">763131751</t>
  </si>
  <si>
    <t xml:space="preserve">Montáž parotěsné zábrany do SDK podhledu</t>
  </si>
  <si>
    <t xml:space="preserve">-1827856766</t>
  </si>
  <si>
    <t xml:space="preserve">133</t>
  </si>
  <si>
    <t xml:space="preserve">28329334</t>
  </si>
  <si>
    <t xml:space="preserve">fólie PE vyztužená Al vrstvou pro parotěsnou vrstvu 105g/m2</t>
  </si>
  <si>
    <t xml:space="preserve">-1145813294</t>
  </si>
  <si>
    <t xml:space="preserve">9,46</t>
  </si>
  <si>
    <t xml:space="preserve">9,46*1,15 'Přepočtené koeficientem množství</t>
  </si>
  <si>
    <t xml:space="preserve">134</t>
  </si>
  <si>
    <t xml:space="preserve">763131761</t>
  </si>
  <si>
    <t xml:space="preserve">Příplatek k SDK podhledu za plochu do 3 m2 jednotlivě</t>
  </si>
  <si>
    <t xml:space="preserve">-1107011014</t>
  </si>
  <si>
    <t xml:space="preserve">135</t>
  </si>
  <si>
    <t xml:space="preserve">763131821</t>
  </si>
  <si>
    <t xml:space="preserve">Demontáž SDK podhledu s dvouvrstvou nosnou kcí z ocelových profilů opláštění jednoduché</t>
  </si>
  <si>
    <t xml:space="preserve">1983732810</t>
  </si>
  <si>
    <t xml:space="preserve">136</t>
  </si>
  <si>
    <t xml:space="preserve">998763201</t>
  </si>
  <si>
    <t xml:space="preserve">Přesun hmot procentní pro dřevostavby v objektech v přes 6 do 12 m</t>
  </si>
  <si>
    <t xml:space="preserve">-1629418315</t>
  </si>
  <si>
    <t xml:space="preserve">766</t>
  </si>
  <si>
    <t xml:space="preserve">Konstrukce truhlářské</t>
  </si>
  <si>
    <t xml:space="preserve">137</t>
  </si>
  <si>
    <t xml:space="preserve">766660001</t>
  </si>
  <si>
    <t xml:space="preserve">Montáž dveřních křídel otvíravých jednokřídlových š do 0,8 m do ocelové zárubně</t>
  </si>
  <si>
    <t xml:space="preserve">881258667</t>
  </si>
  <si>
    <t xml:space="preserve">138</t>
  </si>
  <si>
    <t xml:space="preserve">MSN-PC 1</t>
  </si>
  <si>
    <t xml:space="preserve">dveře interiérové jednokřídlé, hladké , 60x197 včetně kování,klik a zámku</t>
  </si>
  <si>
    <t xml:space="preserve">994538756</t>
  </si>
  <si>
    <t xml:space="preserve">139</t>
  </si>
  <si>
    <t xml:space="preserve">MSN-PC 2</t>
  </si>
  <si>
    <t xml:space="preserve">D+m označení na dveře-WC muži</t>
  </si>
  <si>
    <t xml:space="preserve">1912100008</t>
  </si>
  <si>
    <t xml:space="preserve">140</t>
  </si>
  <si>
    <t xml:space="preserve">MSN-PC 3</t>
  </si>
  <si>
    <t xml:space="preserve">dveře interiérové jednokřídlé, hladké , 60x197 včetně kování,klik a WC zámku</t>
  </si>
  <si>
    <t xml:space="preserve">1652742190</t>
  </si>
  <si>
    <t xml:space="preserve">141</t>
  </si>
  <si>
    <t xml:space="preserve">766695212</t>
  </si>
  <si>
    <t xml:space="preserve">Montáž truhlářských prahů dveří jednokřídlových š do 10 cm</t>
  </si>
  <si>
    <t xml:space="preserve">-432845007</t>
  </si>
  <si>
    <t xml:space="preserve">142</t>
  </si>
  <si>
    <t xml:space="preserve">61187116</t>
  </si>
  <si>
    <t xml:space="preserve">práh dveřní dřevěný dubový tl 20mm dl 620mm š 100mm včetně nátěru</t>
  </si>
  <si>
    <t xml:space="preserve">-2001384666</t>
  </si>
  <si>
    <t xml:space="preserve">143</t>
  </si>
  <si>
    <t xml:space="preserve">998766202</t>
  </si>
  <si>
    <t xml:space="preserve">Přesun hmot procentní pro kce truhlářské v objektech v přes 6 do 12 m</t>
  </si>
  <si>
    <t xml:space="preserve">1015889987</t>
  </si>
  <si>
    <t xml:space="preserve">771</t>
  </si>
  <si>
    <t xml:space="preserve">Podlahy z dlaždic</t>
  </si>
  <si>
    <t xml:space="preserve">144</t>
  </si>
  <si>
    <t xml:space="preserve">771121011</t>
  </si>
  <si>
    <t xml:space="preserve">Nátěr penetrační na podlahu</t>
  </si>
  <si>
    <t xml:space="preserve">236349803</t>
  </si>
  <si>
    <t xml:space="preserve">145</t>
  </si>
  <si>
    <t xml:space="preserve">771151012</t>
  </si>
  <si>
    <t xml:space="preserve">Samonivelační stěrka podlah pevnosti 20 MPa tl přes 3 do 5 mm</t>
  </si>
  <si>
    <t xml:space="preserve">1605574535</t>
  </si>
  <si>
    <t xml:space="preserve">146</t>
  </si>
  <si>
    <t xml:space="preserve">771574153</t>
  </si>
  <si>
    <t xml:space="preserve">Montáž podlah keramických velkoformátových hladkých lepených flexibilním lepidlem přes 2 do 4 ks/m2</t>
  </si>
  <si>
    <t xml:space="preserve">-167006295</t>
  </si>
  <si>
    <t xml:space="preserve">147</t>
  </si>
  <si>
    <t xml:space="preserve">59761008</t>
  </si>
  <si>
    <t xml:space="preserve">dlažba velkoformátová keramická slinutá hladká do interiéru i exteriéru přes 2 do 4ks/m2</t>
  </si>
  <si>
    <t xml:space="preserve">-605148710</t>
  </si>
  <si>
    <t xml:space="preserve">9,622*1,2 'Přepočtené koeficientem množství</t>
  </si>
  <si>
    <t xml:space="preserve">148</t>
  </si>
  <si>
    <t xml:space="preserve">771577111</t>
  </si>
  <si>
    <t xml:space="preserve">Příplatek k montáži podlah keramických lepených flexibilním lepidlem za plochu do 5 m2</t>
  </si>
  <si>
    <t xml:space="preserve">1975788213</t>
  </si>
  <si>
    <t xml:space="preserve">149</t>
  </si>
  <si>
    <t xml:space="preserve">771577114</t>
  </si>
  <si>
    <t xml:space="preserve">Příplatek k montáži podlah keramických lepených flexibilním lepidlem za spárování tmelem dvousložkovým</t>
  </si>
  <si>
    <t xml:space="preserve">-1342549218</t>
  </si>
  <si>
    <t xml:space="preserve">150</t>
  </si>
  <si>
    <t xml:space="preserve">771591112</t>
  </si>
  <si>
    <t xml:space="preserve">Izolace pod dlažbu nátěrem nebo stěrkou ve dvou vrstvách</t>
  </si>
  <si>
    <t xml:space="preserve">-1733403717</t>
  </si>
  <si>
    <t xml:space="preserve">1,9*1,4+2,5*2,0+1,6*1,0*2</t>
  </si>
  <si>
    <t xml:space="preserve">151</t>
  </si>
  <si>
    <t xml:space="preserve">771591115R</t>
  </si>
  <si>
    <t xml:space="preserve">Spára podlaha-stěna silikonem</t>
  </si>
  <si>
    <t xml:space="preserve">2111672118</t>
  </si>
  <si>
    <t xml:space="preserve">(1,76+1,25+0,1+2,4+1,9+1,5*2+0,9*2)*2</t>
  </si>
  <si>
    <t xml:space="preserve">152</t>
  </si>
  <si>
    <t xml:space="preserve">998771202</t>
  </si>
  <si>
    <t xml:space="preserve">Přesun hmot procentní pro podlahy z dlaždic v objektech v přes 6 do 12 m</t>
  </si>
  <si>
    <t xml:space="preserve">1691466551</t>
  </si>
  <si>
    <t xml:space="preserve">781</t>
  </si>
  <si>
    <t xml:space="preserve">Dokončovací práce - obklady</t>
  </si>
  <si>
    <t xml:space="preserve">153</t>
  </si>
  <si>
    <t xml:space="preserve">781121011</t>
  </si>
  <si>
    <t xml:space="preserve">Nátěr penetrační na stěnu</t>
  </si>
  <si>
    <t xml:space="preserve">768102403</t>
  </si>
  <si>
    <t xml:space="preserve">"1"(1,76+1,25)*2*2,7-0,6*2,0-0,8*2,0</t>
  </si>
  <si>
    <t xml:space="preserve">"2"(2,38+1,9)*2*2,7-0,6*2,0*3-0,6*1,66+1,66*0,3*2</t>
  </si>
  <si>
    <t xml:space="preserve">"3,4"(0,9+0,9+1,5*2)*2*2,6-0,6*2,0*2</t>
  </si>
  <si>
    <t xml:space="preserve">154</t>
  </si>
  <si>
    <t xml:space="preserve">781131112</t>
  </si>
  <si>
    <t xml:space="preserve">Izolace pod obklad nátěrem nebo stěrkou ve dvou vrstvách</t>
  </si>
  <si>
    <t xml:space="preserve">1665752709</t>
  </si>
  <si>
    <t xml:space="preserve">(1,25+0,5*2)*1,5+(1,9+0,6*2)*2,0</t>
  </si>
  <si>
    <t xml:space="preserve">155</t>
  </si>
  <si>
    <t xml:space="preserve">781474153</t>
  </si>
  <si>
    <t xml:space="preserve">Montáž obkladů vnitřních keramických velkoformátových hladkých přes 2 do 4 ks/m2 lepených flexibilním lepidlem</t>
  </si>
  <si>
    <t xml:space="preserve">411134510</t>
  </si>
  <si>
    <t xml:space="preserve">156</t>
  </si>
  <si>
    <t xml:space="preserve">59761002</t>
  </si>
  <si>
    <t xml:space="preserve">obklad velkoformátový keramický hladký přes 2 do 4ks/m2</t>
  </si>
  <si>
    <t xml:space="preserve">1232026048</t>
  </si>
  <si>
    <t xml:space="preserve">55,526*1,15 'Přepočtené koeficientem množství</t>
  </si>
  <si>
    <t xml:space="preserve">157</t>
  </si>
  <si>
    <t xml:space="preserve">781477111</t>
  </si>
  <si>
    <t xml:space="preserve">Příplatek k montáži obkladů vnitřních keramických hladkých za plochu do 10 m2</t>
  </si>
  <si>
    <t xml:space="preserve">1939064992</t>
  </si>
  <si>
    <t xml:space="preserve">158</t>
  </si>
  <si>
    <t xml:space="preserve">781477114</t>
  </si>
  <si>
    <t xml:space="preserve">Příplatek k montáži obkladů vnitřních keramických hladkých za spárování tmelem dvousložkovým</t>
  </si>
  <si>
    <t xml:space="preserve">-649595762</t>
  </si>
  <si>
    <t xml:space="preserve">159</t>
  </si>
  <si>
    <t xml:space="preserve">781491012</t>
  </si>
  <si>
    <t xml:space="preserve">Montáž zrcadel plochy přes 1 m2 lepených silikonovým tmelem na podkladní omítku</t>
  </si>
  <si>
    <t xml:space="preserve">1984217679</t>
  </si>
  <si>
    <t xml:space="preserve">"WC muží, předpokládaný rozměr"1,25*1,0</t>
  </si>
  <si>
    <t xml:space="preserve">160</t>
  </si>
  <si>
    <t xml:space="preserve">63465124</t>
  </si>
  <si>
    <t xml:space="preserve">zrcadlo nemontované čiré tl 4mm max rozměr 3210x2250mm</t>
  </si>
  <si>
    <t xml:space="preserve">-976850452</t>
  </si>
  <si>
    <t xml:space="preserve">1,13636363636364*1,1 'Přepočtené koeficientem množství</t>
  </si>
  <si>
    <t xml:space="preserve">161</t>
  </si>
  <si>
    <t xml:space="preserve">781495115</t>
  </si>
  <si>
    <t xml:space="preserve">Spárování vnitřních obkladů silikonem</t>
  </si>
  <si>
    <t xml:space="preserve">-1835520533</t>
  </si>
  <si>
    <t xml:space="preserve">9*2,7+4,6*5+8*2,4</t>
  </si>
  <si>
    <t xml:space="preserve">162</t>
  </si>
  <si>
    <t xml:space="preserve">7815-pc01</t>
  </si>
  <si>
    <t xml:space="preserve">Fazetování zrcadel</t>
  </si>
  <si>
    <t xml:space="preserve">-1237979344</t>
  </si>
  <si>
    <t xml:space="preserve">1,25*2+1,0*2</t>
  </si>
  <si>
    <t xml:space="preserve">163</t>
  </si>
  <si>
    <t xml:space="preserve">781674113R</t>
  </si>
  <si>
    <t xml:space="preserve">Montáž a dodávka obkladů parapetů šířky do 300 mm z dlaždic keramických lepených flexibilním lepidlem</t>
  </si>
  <si>
    <t xml:space="preserve">1426043280</t>
  </si>
  <si>
    <t xml:space="preserve">164</t>
  </si>
  <si>
    <t xml:space="preserve">998781202</t>
  </si>
  <si>
    <t xml:space="preserve">Přesun hmot procentní pro obklady keramické v objektech v přes 6 do 12 m</t>
  </si>
  <si>
    <t xml:space="preserve">1140259259</t>
  </si>
  <si>
    <t xml:space="preserve">783</t>
  </si>
  <si>
    <t xml:space="preserve">Dokončovací práce - nátěry</t>
  </si>
  <si>
    <t xml:space="preserve">165</t>
  </si>
  <si>
    <t xml:space="preserve">783314201</t>
  </si>
  <si>
    <t xml:space="preserve">Základní antikorozní jednonásobný syntetický standardní nátěr zámečnických konstrukcí</t>
  </si>
  <si>
    <t xml:space="preserve">1741964432</t>
  </si>
  <si>
    <t xml:space="preserve">4,6*0,25*3</t>
  </si>
  <si>
    <t xml:space="preserve">166</t>
  </si>
  <si>
    <t xml:space="preserve">783315101</t>
  </si>
  <si>
    <t xml:space="preserve">Mezinátěr jednonásobný syntetický standardní zámečnických konstrukcí</t>
  </si>
  <si>
    <t xml:space="preserve">585118718</t>
  </si>
  <si>
    <t xml:space="preserve">167</t>
  </si>
  <si>
    <t xml:space="preserve">783317101</t>
  </si>
  <si>
    <t xml:space="preserve">Krycí jednonásobný syntetický standardní nátěr zámečnických konstrukcí</t>
  </si>
  <si>
    <t xml:space="preserve">1535210891</t>
  </si>
  <si>
    <t xml:space="preserve">168</t>
  </si>
  <si>
    <t xml:space="preserve">783-PC 1</t>
  </si>
  <si>
    <t xml:space="preserve">Oprava radiátorů a nový nátěr radiátorů a trub</t>
  </si>
  <si>
    <t xml:space="preserve">-1601942911</t>
  </si>
  <si>
    <t xml:space="preserve">784</t>
  </si>
  <si>
    <t xml:space="preserve">Dokončovací práce - malby a tapety</t>
  </si>
  <si>
    <t xml:space="preserve">169</t>
  </si>
  <si>
    <t xml:space="preserve">784211101</t>
  </si>
  <si>
    <t xml:space="preserve">Dvojnásobné bílé malby ze směsí za mokra výborně oděruvzdorných v místnostech v do 3,80 m-SDK</t>
  </si>
  <si>
    <t xml:space="preserve">1388181323</t>
  </si>
  <si>
    <t xml:space="preserve">HZS</t>
  </si>
  <si>
    <t xml:space="preserve">Hodinové zúčtovací sazby</t>
  </si>
  <si>
    <t xml:space="preserve">170</t>
  </si>
  <si>
    <t xml:space="preserve">HZS2211</t>
  </si>
  <si>
    <t xml:space="preserve">Hodinová zúčtovací sazba instalatér</t>
  </si>
  <si>
    <t xml:space="preserve">hod</t>
  </si>
  <si>
    <t xml:space="preserve">512</t>
  </si>
  <si>
    <t xml:space="preserve">1386786774</t>
  </si>
  <si>
    <t xml:space="preserve">"vyhledání  nápojných míst"5</t>
  </si>
  <si>
    <t xml:space="preserve">171</t>
  </si>
  <si>
    <t xml:space="preserve">HZS2221</t>
  </si>
  <si>
    <t xml:space="preserve">Hodinová zúčtovací sazba elektrikář</t>
  </si>
  <si>
    <t xml:space="preserve">948392086</t>
  </si>
  <si>
    <t xml:space="preserve">"demontáž stáv.instalace"6</t>
  </si>
  <si>
    <t xml:space="preserve">"vyhledávání  nápojných míst"3</t>
  </si>
  <si>
    <t xml:space="preserve">VRN</t>
  </si>
  <si>
    <t xml:space="preserve">Vedlejší rozpočtové náklady</t>
  </si>
  <si>
    <t xml:space="preserve">VRN3</t>
  </si>
  <si>
    <t xml:space="preserve">Zařízení staveniště</t>
  </si>
  <si>
    <t xml:space="preserve">172</t>
  </si>
  <si>
    <t xml:space="preserve">030001000</t>
  </si>
  <si>
    <t xml:space="preserve">Zařízení staveniště 1%</t>
  </si>
  <si>
    <t xml:space="preserve">1024</t>
  </si>
  <si>
    <t xml:space="preserve">-360863986</t>
  </si>
  <si>
    <t xml:space="preserve">VRN6</t>
  </si>
  <si>
    <t xml:space="preserve">Územní vlivy</t>
  </si>
  <si>
    <t xml:space="preserve">173</t>
  </si>
  <si>
    <t xml:space="preserve">062002000</t>
  </si>
  <si>
    <t xml:space="preserve">Ztížené dopravní podmínky 3,0%</t>
  </si>
  <si>
    <t xml:space="preserve">-1952148243</t>
  </si>
  <si>
    <t xml:space="preserve">VRN7</t>
  </si>
  <si>
    <t xml:space="preserve">Provozní vlivy</t>
  </si>
  <si>
    <t xml:space="preserve">174</t>
  </si>
  <si>
    <t xml:space="preserve">073002000</t>
  </si>
  <si>
    <t xml:space="preserve">Ztížený pohyb vozidel v centrech měst 1%</t>
  </si>
  <si>
    <t xml:space="preserve">-2135505268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</si>
</sst>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@"/>
    <numFmt numFmtId="166" formatCode="#,##0.00"/>
    <numFmt numFmtId="167" formatCode="#,##0.00%"/>
    <numFmt numFmtId="168" formatCode="General"/>
    <numFmt numFmtId="169" formatCode="dd\.mm\.yyyy"/>
    <numFmt numFmtId="170" formatCode="#,##0.00000"/>
    <numFmt numFmtId="171" formatCode="#,##0.000"/>
  </numFmts>
  <fonts count="40">
    <font>
      <sz val="8"/>
      <name val="Arial CE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8"/>
      <color rgb="FFFFFFFF"/>
      <name val="Arial CE"/>
      <family val="0"/>
      <charset val="1"/>
    </font>
    <font>
      <sz val="8"/>
      <color rgb="FF3366FF"/>
      <name val="Arial CE"/>
      <family val="0"/>
      <charset val="1"/>
    </font>
    <font>
      <b val="true"/>
      <sz val="14"/>
      <name val="Arial CE"/>
      <family val="0"/>
      <charset val="1"/>
    </font>
    <font>
      <b val="true"/>
      <sz val="12"/>
      <color rgb="FF969696"/>
      <name val="Arial CE"/>
      <family val="0"/>
      <charset val="1"/>
    </font>
    <font>
      <sz val="10"/>
      <color rgb="FF969696"/>
      <name val="Arial CE"/>
      <family val="0"/>
      <charset val="1"/>
    </font>
    <font>
      <sz val="10"/>
      <name val="Arial CE"/>
      <family val="0"/>
      <charset val="1"/>
    </font>
    <font>
      <b val="true"/>
      <sz val="8"/>
      <color rgb="FF969696"/>
      <name val="Arial CE"/>
      <family val="0"/>
      <charset val="1"/>
    </font>
    <font>
      <b val="true"/>
      <sz val="11"/>
      <name val="Arial CE"/>
      <family val="0"/>
      <charset val="1"/>
    </font>
    <font>
      <b val="true"/>
      <sz val="10"/>
      <name val="Arial CE"/>
      <family val="0"/>
      <charset val="1"/>
    </font>
    <font>
      <b val="true"/>
      <sz val="10"/>
      <color rgb="FF969696"/>
      <name val="Arial CE"/>
      <family val="0"/>
      <charset val="1"/>
    </font>
    <font>
      <b val="true"/>
      <sz val="12"/>
      <name val="Arial CE"/>
      <family val="0"/>
      <charset val="1"/>
    </font>
    <font>
      <b val="true"/>
      <sz val="10"/>
      <color rgb="FF464646"/>
      <name val="Arial CE"/>
      <family val="0"/>
      <charset val="1"/>
    </font>
    <font>
      <sz val="12"/>
      <color rgb="FF969696"/>
      <name val="Arial CE"/>
      <family val="0"/>
      <charset val="1"/>
    </font>
    <font>
      <sz val="9"/>
      <name val="Arial CE"/>
      <family val="0"/>
      <charset val="1"/>
    </font>
    <font>
      <sz val="9"/>
      <color rgb="FF969696"/>
      <name val="Arial CE"/>
      <family val="0"/>
      <charset val="1"/>
    </font>
    <font>
      <b val="true"/>
      <sz val="12"/>
      <color rgb="FF960000"/>
      <name val="Arial CE"/>
      <family val="0"/>
      <charset val="1"/>
    </font>
    <font>
      <sz val="18"/>
      <color theme="10"/>
      <name val="Wingdings 2"/>
      <family val="0"/>
      <charset val="1"/>
    </font>
    <font>
      <u val="single"/>
      <sz val="11"/>
      <color theme="10"/>
      <name val="Calibri"/>
      <family val="0"/>
      <charset val="1"/>
    </font>
    <font>
      <sz val="11"/>
      <name val="Arial CE"/>
      <family val="0"/>
      <charset val="1"/>
    </font>
    <font>
      <b val="true"/>
      <sz val="11"/>
      <color rgb="FF003366"/>
      <name val="Arial CE"/>
      <family val="0"/>
      <charset val="1"/>
    </font>
    <font>
      <sz val="11"/>
      <color rgb="FF003366"/>
      <name val="Arial CE"/>
      <family val="0"/>
      <charset val="1"/>
    </font>
    <font>
      <sz val="11"/>
      <color rgb="FF969696"/>
      <name val="Arial CE"/>
      <family val="0"/>
      <charset val="1"/>
    </font>
    <font>
      <sz val="10"/>
      <color rgb="FF3366FF"/>
      <name val="Arial CE"/>
      <family val="0"/>
      <charset val="1"/>
    </font>
    <font>
      <sz val="8"/>
      <color rgb="FF969696"/>
      <name val="Arial CE"/>
      <family val="0"/>
      <charset val="1"/>
    </font>
    <font>
      <b val="true"/>
      <sz val="12"/>
      <color rgb="FF800000"/>
      <name val="Arial CE"/>
      <family val="0"/>
      <charset val="1"/>
    </font>
    <font>
      <sz val="12"/>
      <color rgb="FF003366"/>
      <name val="Arial CE"/>
      <family val="0"/>
      <charset val="1"/>
    </font>
    <font>
      <sz val="10"/>
      <color rgb="FF003366"/>
      <name val="Arial CE"/>
      <family val="0"/>
      <charset val="1"/>
    </font>
    <font>
      <sz val="8"/>
      <color rgb="FF960000"/>
      <name val="Arial CE"/>
      <family val="0"/>
      <charset val="1"/>
    </font>
    <font>
      <b val="true"/>
      <sz val="8"/>
      <name val="Arial CE"/>
      <family val="0"/>
      <charset val="1"/>
    </font>
    <font>
      <sz val="8"/>
      <color rgb="FF003366"/>
      <name val="Arial CE"/>
      <family val="0"/>
      <charset val="1"/>
    </font>
    <font>
      <sz val="8"/>
      <color rgb="FF505050"/>
      <name val="Arial CE"/>
      <family val="0"/>
      <charset val="1"/>
    </font>
    <font>
      <sz val="7"/>
      <color rgb="FF969696"/>
      <name val="Arial CE"/>
      <family val="0"/>
      <charset val="1"/>
    </font>
    <font>
      <i val="true"/>
      <sz val="9"/>
      <color rgb="FF0000FF"/>
      <name val="Arial CE"/>
      <family val="0"/>
      <charset val="1"/>
    </font>
    <font>
      <i val="true"/>
      <sz val="8"/>
      <color rgb="FF0000FF"/>
      <name val="Arial CE"/>
      <family val="0"/>
      <charset val="1"/>
    </font>
    <font>
      <sz val="8"/>
      <color rgb="FF0000A8"/>
      <name val="Arial CE"/>
      <family val="0"/>
      <charset val="1"/>
    </font>
    <font>
      <sz val="8"/>
      <color rgb="FFFF0000"/>
      <name val="Arial CE"/>
      <family val="0"/>
      <charset val="1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FFFFCC"/>
        <bgColor rgb="FFFFFFFF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hair">
        <color rgb="FF969696"/>
      </left>
      <right/>
      <top style="hair">
        <color rgb="FF969696"/>
      </top>
      <bottom/>
      <diagonal/>
    </border>
    <border diagonalUp="false" diagonalDown="false">
      <left/>
      <right/>
      <top style="hair">
        <color rgb="FF969696"/>
      </top>
      <bottom/>
      <diagonal/>
    </border>
    <border diagonalUp="false" diagonalDown="false">
      <left/>
      <right style="hair">
        <color rgb="FF969696"/>
      </right>
      <top style="hair">
        <color rgb="FF969696"/>
      </top>
      <bottom/>
      <diagonal/>
    </border>
    <border diagonalUp="false" diagonalDown="false">
      <left/>
      <right style="hair">
        <color rgb="FF969696"/>
      </right>
      <top/>
      <bottom/>
      <diagonal/>
    </border>
    <border diagonalUp="false" diagonalDown="false">
      <left style="hair">
        <color rgb="FF969696"/>
      </left>
      <right/>
      <top style="hair">
        <color rgb="FF969696"/>
      </top>
      <bottom style="hair">
        <color rgb="FF969696"/>
      </bottom>
      <diagonal/>
    </border>
    <border diagonalUp="false" diagonalDown="false">
      <left/>
      <right/>
      <top style="hair">
        <color rgb="FF969696"/>
      </top>
      <bottom style="hair">
        <color rgb="FF969696"/>
      </bottom>
      <diagonal/>
    </border>
    <border diagonalUp="false" diagonalDown="false">
      <left/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 style="hair">
        <color rgb="FF969696"/>
      </left>
      <right/>
      <top/>
      <bottom/>
      <diagonal/>
    </border>
    <border diagonalUp="false" diagonalDown="false">
      <left style="hair">
        <color rgb="FF969696"/>
      </left>
      <right/>
      <top/>
      <bottom style="hair">
        <color rgb="FF969696"/>
      </bottom>
      <diagonal/>
    </border>
    <border diagonalUp="false" diagonalDown="false">
      <left/>
      <right/>
      <top/>
      <bottom style="hair">
        <color rgb="FF969696"/>
      </bottom>
      <diagonal/>
    </border>
    <border diagonalUp="false" diagonalDown="false">
      <left/>
      <right style="hair">
        <color rgb="FF969696"/>
      </right>
      <top/>
      <bottom style="hair">
        <color rgb="FF969696"/>
      </bottom>
      <diagonal/>
    </border>
    <border diagonalUp="false" diagonalDown="false"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1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3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4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4" fillId="4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9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9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6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7" fillId="5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1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0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2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2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25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0" fillId="5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5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4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5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7" fillId="5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70" fontId="31" fillId="0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1" fillId="0" borderId="1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3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6" fontId="2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1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3" fillId="0" borderId="1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3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3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8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3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4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4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36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6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6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36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6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6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7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3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8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3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8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8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8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9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3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9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9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9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8" fillId="3" borderId="19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dxfs count="10">
    <dxf>
      <fill>
        <patternFill patternType="solid">
          <fgColor rgb="FFD2D2D2"/>
          <bgColor rgb="FF000000"/>
        </patternFill>
      </fill>
    </dxf>
    <dxf>
      <fill>
        <patternFill patternType="solid">
          <bgColor rgb="FF000000"/>
        </patternFill>
      </fill>
    </dxf>
    <dxf>
      <fill>
        <patternFill patternType="solid">
          <fgColor rgb="FF0000FF"/>
          <bgColor rgb="FF000000"/>
        </patternFill>
      </fill>
    </dxf>
    <dxf>
      <fill>
        <patternFill patternType="solid">
          <fgColor rgb="FF003366"/>
          <bgColor rgb="FF000000"/>
        </patternFill>
      </fill>
    </dxf>
    <dxf>
      <fill>
        <patternFill patternType="solid">
          <fgColor rgb="FF505050"/>
          <bgColor rgb="FF000000"/>
        </patternFill>
      </fill>
    </dxf>
    <dxf>
      <fill>
        <patternFill patternType="solid">
          <fgColor rgb="FF960000"/>
          <bgColor rgb="FF000000"/>
        </patternFill>
      </fill>
    </dxf>
    <dxf>
      <fill>
        <patternFill patternType="solid">
          <fgColor rgb="FF969696"/>
          <bgColor rgb="FF000000"/>
        </patternFill>
      </fill>
    </dxf>
    <dxf>
      <fill>
        <patternFill patternType="solid">
          <fgColor rgb="FF0000A8"/>
          <bgColor rgb="FF000000"/>
        </patternFill>
      </fill>
    </dxf>
    <dxf>
      <fill>
        <patternFill patternType="solid">
          <fgColor rgb="FFFF0000"/>
          <bgColor rgb="FF000000"/>
        </patternFill>
      </fill>
    </dxf>
    <dxf>
      <fill>
        <patternFill patternType="solid">
          <fgColor rgb="FFFFFFCC"/>
          <bgColor rgb="FF0000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A8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05050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hyperlink" Target="https://app.urs.cz/products/kros4" TargetMode="External"/><Relationship Id="rId2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hyperlink" Target="https://app.urs.cz/products/kros4" TargetMode="External"/><Relationship Id="rId2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0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1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mpd="sng" algn="ctr">
          <a:prstDash val="solid"/>
        </a:ln>
        <a:ln w="25400" cmpd="sng" algn="ctr">
          <a:prstDash val="solid"/>
        </a:ln>
        <a:ln w="38100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CL97"/>
  <sheetViews>
    <sheetView showFormulas="false" showGridLines="false" showRowColHeaders="true" showZeros="true" rightToLeft="false" tabSelected="false" showOutlineSymbols="true" defaultGridColor="true" view="normal" topLeftCell="A10" colorId="64" zoomScale="100" zoomScaleNormal="100" zoomScalePageLayoutView="100" workbookViewId="0">
      <selection pane="topLeft" activeCell="A1" activeCellId="1" sqref="K435 A1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66"/>
    <col collapsed="false" customWidth="true" hidden="false" outlineLevel="0" max="3" min="3" style="0" width="4.16"/>
    <col collapsed="false" customWidth="true" hidden="false" outlineLevel="0" max="33" min="4" style="0" width="2.66"/>
    <col collapsed="false" customWidth="true" hidden="false" outlineLevel="0" max="34" min="34" style="0" width="3.34"/>
    <col collapsed="false" customWidth="true" hidden="false" outlineLevel="0" max="35" min="35" style="0" width="31.67"/>
    <col collapsed="false" customWidth="true" hidden="false" outlineLevel="0" max="37" min="36" style="0" width="2.5"/>
    <col collapsed="false" customWidth="true" hidden="false" outlineLevel="0" max="38" min="38" style="0" width="8.34"/>
    <col collapsed="false" customWidth="true" hidden="false" outlineLevel="0" max="39" min="39" style="0" width="3.34"/>
    <col collapsed="false" customWidth="true" hidden="false" outlineLevel="0" max="40" min="40" style="0" width="13.34"/>
    <col collapsed="false" customWidth="true" hidden="false" outlineLevel="0" max="41" min="41" style="0" width="7.5"/>
    <col collapsed="false" customWidth="true" hidden="false" outlineLevel="0" max="42" min="42" style="0" width="4.16"/>
    <col collapsed="false" customWidth="true" hidden="true" outlineLevel="0" max="43" min="43" style="0" width="15.66"/>
    <col collapsed="false" customWidth="true" hidden="false" outlineLevel="0" max="44" min="44" style="0" width="13.66"/>
    <col collapsed="false" customWidth="true" hidden="true" outlineLevel="0" max="47" min="45" style="0" width="25.83"/>
    <col collapsed="false" customWidth="true" hidden="true" outlineLevel="0" max="49" min="48" style="0" width="21.66"/>
    <col collapsed="false" customWidth="true" hidden="true" outlineLevel="0" max="51" min="50" style="0" width="25"/>
    <col collapsed="false" customWidth="true" hidden="true" outlineLevel="0" max="52" min="52" style="0" width="21.66"/>
    <col collapsed="false" customWidth="true" hidden="true" outlineLevel="0" max="53" min="53" style="0" width="19.15"/>
    <col collapsed="false" customWidth="true" hidden="true" outlineLevel="0" max="54" min="54" style="0" width="25"/>
    <col collapsed="false" customWidth="true" hidden="true" outlineLevel="0" max="55" min="55" style="0" width="21.66"/>
    <col collapsed="false" customWidth="true" hidden="true" outlineLevel="0" max="56" min="56" style="0" width="19.15"/>
    <col collapsed="false" customWidth="true" hidden="false" outlineLevel="0" max="57" min="57" style="0" width="66.5"/>
    <col collapsed="false" customWidth="true" hidden="true" outlineLevel="0" max="91" min="71" style="0" width="9.34"/>
  </cols>
  <sheetData>
    <row r="1" customFormat="false" ht="12.8" hidden="false" customHeight="false" outlineLevel="0" collapsed="false">
      <c r="A1" s="1" t="s">
        <v>0</v>
      </c>
      <c r="AZ1" s="1"/>
      <c r="BA1" s="1" t="s">
        <v>1</v>
      </c>
      <c r="BB1" s="1"/>
      <c r="BT1" s="1" t="s">
        <v>2</v>
      </c>
      <c r="BU1" s="1" t="s">
        <v>2</v>
      </c>
      <c r="BV1" s="1" t="s">
        <v>3</v>
      </c>
    </row>
    <row r="2" customFormat="false" ht="36.95" hidden="false" customHeight="true" outlineLevel="0" collapsed="false">
      <c r="AR2" s="2" t="s">
        <v>4</v>
      </c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S2" s="3" t="s">
        <v>5</v>
      </c>
      <c r="BT2" s="3" t="s">
        <v>6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6"/>
      <c r="BS3" s="3" t="s">
        <v>5</v>
      </c>
      <c r="BT3" s="3" t="s">
        <v>7</v>
      </c>
    </row>
    <row r="4" customFormat="false" ht="24.95" hidden="false" customHeight="true" outlineLevel="0" collapsed="false">
      <c r="B4" s="6"/>
      <c r="D4" s="7" t="s">
        <v>8</v>
      </c>
      <c r="AR4" s="6"/>
      <c r="AS4" s="8" t="s">
        <v>9</v>
      </c>
      <c r="BE4" s="9" t="s">
        <v>10</v>
      </c>
      <c r="BS4" s="3" t="s">
        <v>11</v>
      </c>
    </row>
    <row r="5" customFormat="false" ht="12" hidden="false" customHeight="true" outlineLevel="0" collapsed="false">
      <c r="B5" s="6"/>
      <c r="D5" s="10" t="s">
        <v>12</v>
      </c>
      <c r="K5" s="11" t="s">
        <v>13</v>
      </c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R5" s="6"/>
      <c r="BE5" s="12" t="s">
        <v>14</v>
      </c>
      <c r="BS5" s="3" t="s">
        <v>5</v>
      </c>
    </row>
    <row r="6" customFormat="false" ht="36.95" hidden="false" customHeight="true" outlineLevel="0" collapsed="false">
      <c r="B6" s="6"/>
      <c r="D6" s="13" t="s">
        <v>15</v>
      </c>
      <c r="K6" s="14" t="s">
        <v>16</v>
      </c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R6" s="6"/>
      <c r="BE6" s="12"/>
      <c r="BS6" s="3" t="s">
        <v>5</v>
      </c>
    </row>
    <row r="7" customFormat="false" ht="12" hidden="false" customHeight="true" outlineLevel="0" collapsed="false">
      <c r="B7" s="6"/>
      <c r="D7" s="15" t="s">
        <v>17</v>
      </c>
      <c r="K7" s="16"/>
      <c r="AK7" s="15" t="s">
        <v>18</v>
      </c>
      <c r="AN7" s="16"/>
      <c r="AR7" s="6"/>
      <c r="BE7" s="12"/>
      <c r="BS7" s="3" t="s">
        <v>5</v>
      </c>
    </row>
    <row r="8" customFormat="false" ht="12" hidden="false" customHeight="true" outlineLevel="0" collapsed="false">
      <c r="B8" s="6"/>
      <c r="D8" s="15" t="s">
        <v>19</v>
      </c>
      <c r="K8" s="16" t="s">
        <v>20</v>
      </c>
      <c r="AK8" s="15" t="s">
        <v>21</v>
      </c>
      <c r="AN8" s="17" t="s">
        <v>22</v>
      </c>
      <c r="AR8" s="6"/>
      <c r="BE8" s="12"/>
      <c r="BS8" s="3" t="s">
        <v>5</v>
      </c>
    </row>
    <row r="9" customFormat="false" ht="14.4" hidden="false" customHeight="true" outlineLevel="0" collapsed="false">
      <c r="B9" s="6"/>
      <c r="AR9" s="6"/>
      <c r="BE9" s="12"/>
      <c r="BS9" s="3" t="s">
        <v>5</v>
      </c>
    </row>
    <row r="10" customFormat="false" ht="12" hidden="false" customHeight="true" outlineLevel="0" collapsed="false">
      <c r="B10" s="6"/>
      <c r="D10" s="15" t="s">
        <v>23</v>
      </c>
      <c r="AK10" s="15" t="s">
        <v>24</v>
      </c>
      <c r="AN10" s="16"/>
      <c r="AR10" s="6"/>
      <c r="BE10" s="12"/>
      <c r="BS10" s="3" t="s">
        <v>5</v>
      </c>
    </row>
    <row r="11" customFormat="false" ht="18.5" hidden="false" customHeight="true" outlineLevel="0" collapsed="false">
      <c r="B11" s="6"/>
      <c r="E11" s="16" t="s">
        <v>25</v>
      </c>
      <c r="AK11" s="15" t="s">
        <v>26</v>
      </c>
      <c r="AN11" s="16"/>
      <c r="AR11" s="6"/>
      <c r="BE11" s="12"/>
      <c r="BS11" s="3" t="s">
        <v>5</v>
      </c>
    </row>
    <row r="12" customFormat="false" ht="6.95" hidden="false" customHeight="true" outlineLevel="0" collapsed="false">
      <c r="B12" s="6"/>
      <c r="AR12" s="6"/>
      <c r="BE12" s="12"/>
      <c r="BS12" s="3" t="s">
        <v>5</v>
      </c>
    </row>
    <row r="13" customFormat="false" ht="12" hidden="false" customHeight="true" outlineLevel="0" collapsed="false">
      <c r="B13" s="6"/>
      <c r="D13" s="15" t="s">
        <v>27</v>
      </c>
      <c r="AK13" s="15" t="s">
        <v>24</v>
      </c>
      <c r="AN13" s="18" t="s">
        <v>28</v>
      </c>
      <c r="AR13" s="6"/>
      <c r="BE13" s="12"/>
      <c r="BS13" s="3" t="s">
        <v>5</v>
      </c>
    </row>
    <row r="14" customFormat="false" ht="12.8" hidden="false" customHeight="false" outlineLevel="0" collapsed="false">
      <c r="B14" s="6"/>
      <c r="E14" s="19" t="s">
        <v>28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5" t="s">
        <v>26</v>
      </c>
      <c r="AN14" s="18" t="s">
        <v>28</v>
      </c>
      <c r="AR14" s="6"/>
      <c r="BE14" s="12"/>
      <c r="BS14" s="3" t="s">
        <v>5</v>
      </c>
    </row>
    <row r="15" customFormat="false" ht="6.95" hidden="false" customHeight="true" outlineLevel="0" collapsed="false">
      <c r="B15" s="6"/>
      <c r="AR15" s="6"/>
      <c r="BE15" s="12"/>
      <c r="BS15" s="3" t="s">
        <v>2</v>
      </c>
    </row>
    <row r="16" customFormat="false" ht="12" hidden="false" customHeight="true" outlineLevel="0" collapsed="false">
      <c r="B16" s="6"/>
      <c r="D16" s="15" t="s">
        <v>29</v>
      </c>
      <c r="AK16" s="15" t="s">
        <v>24</v>
      </c>
      <c r="AN16" s="16"/>
      <c r="AR16" s="6"/>
      <c r="BE16" s="12"/>
      <c r="BS16" s="3" t="s">
        <v>2</v>
      </c>
    </row>
    <row r="17" customFormat="false" ht="18.5" hidden="false" customHeight="true" outlineLevel="0" collapsed="false">
      <c r="B17" s="6"/>
      <c r="E17" s="16" t="s">
        <v>30</v>
      </c>
      <c r="AK17" s="15" t="s">
        <v>26</v>
      </c>
      <c r="AN17" s="16"/>
      <c r="AR17" s="6"/>
      <c r="BE17" s="12"/>
      <c r="BS17" s="3" t="s">
        <v>31</v>
      </c>
    </row>
    <row r="18" customFormat="false" ht="6.95" hidden="false" customHeight="true" outlineLevel="0" collapsed="false">
      <c r="B18" s="6"/>
      <c r="AR18" s="6"/>
      <c r="BE18" s="12"/>
      <c r="BS18" s="3" t="s">
        <v>5</v>
      </c>
    </row>
    <row r="19" customFormat="false" ht="12" hidden="false" customHeight="true" outlineLevel="0" collapsed="false">
      <c r="B19" s="6"/>
      <c r="D19" s="15" t="s">
        <v>32</v>
      </c>
      <c r="AK19" s="15" t="s">
        <v>24</v>
      </c>
      <c r="AN19" s="16"/>
      <c r="AR19" s="6"/>
      <c r="BE19" s="12"/>
      <c r="BS19" s="3" t="s">
        <v>5</v>
      </c>
    </row>
    <row r="20" customFormat="false" ht="18.5" hidden="false" customHeight="true" outlineLevel="0" collapsed="false">
      <c r="B20" s="6"/>
      <c r="E20" s="16" t="s">
        <v>30</v>
      </c>
      <c r="AK20" s="15" t="s">
        <v>26</v>
      </c>
      <c r="AN20" s="16"/>
      <c r="AR20" s="6"/>
      <c r="BE20" s="12"/>
      <c r="BS20" s="3" t="s">
        <v>31</v>
      </c>
    </row>
    <row r="21" customFormat="false" ht="6.95" hidden="false" customHeight="true" outlineLevel="0" collapsed="false">
      <c r="B21" s="6"/>
      <c r="AR21" s="6"/>
      <c r="BE21" s="12"/>
    </row>
    <row r="22" customFormat="false" ht="12" hidden="false" customHeight="true" outlineLevel="0" collapsed="false">
      <c r="B22" s="6"/>
      <c r="D22" s="15" t="s">
        <v>33</v>
      </c>
      <c r="AR22" s="6"/>
      <c r="BE22" s="12"/>
    </row>
    <row r="23" customFormat="false" ht="16.5" hidden="false" customHeight="true" outlineLevel="0" collapsed="false">
      <c r="B23" s="6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R23" s="6"/>
      <c r="BE23" s="12"/>
    </row>
    <row r="24" customFormat="false" ht="6.95" hidden="false" customHeight="true" outlineLevel="0" collapsed="false">
      <c r="B24" s="6"/>
      <c r="AR24" s="6"/>
      <c r="BE24" s="12"/>
    </row>
    <row r="25" customFormat="false" ht="6.95" hidden="false" customHeight="true" outlineLevel="0" collapsed="false">
      <c r="B25" s="6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R25" s="6"/>
      <c r="BE25" s="12"/>
    </row>
    <row r="26" s="27" customFormat="true" ht="25.9" hidden="false" customHeight="true" outlineLevel="0" collapsed="false">
      <c r="A26" s="22"/>
      <c r="B26" s="23"/>
      <c r="C26" s="22"/>
      <c r="D26" s="24" t="s">
        <v>34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6" t="n">
        <f aca="false">ROUND(AG94,2)</f>
        <v>0</v>
      </c>
      <c r="AL26" s="26"/>
      <c r="AM26" s="26"/>
      <c r="AN26" s="26"/>
      <c r="AO26" s="26"/>
      <c r="AP26" s="22"/>
      <c r="AQ26" s="22"/>
      <c r="AR26" s="23"/>
      <c r="BE26" s="12"/>
    </row>
    <row r="27" s="27" customFormat="true" ht="6.95" hidden="false" customHeight="true" outlineLevel="0" collapsed="false">
      <c r="A27" s="22"/>
      <c r="B27" s="23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3"/>
      <c r="BE27" s="12"/>
    </row>
    <row r="28" s="27" customFormat="true" ht="12.8" hidden="false" customHeight="false" outlineLevel="0" collapsed="false">
      <c r="A28" s="22"/>
      <c r="B28" s="23"/>
      <c r="C28" s="22"/>
      <c r="D28" s="22"/>
      <c r="E28" s="22"/>
      <c r="F28" s="22"/>
      <c r="G28" s="22"/>
      <c r="H28" s="22"/>
      <c r="I28" s="22"/>
      <c r="J28" s="22"/>
      <c r="K28" s="22"/>
      <c r="L28" s="28" t="s">
        <v>35</v>
      </c>
      <c r="M28" s="28"/>
      <c r="N28" s="28"/>
      <c r="O28" s="28"/>
      <c r="P28" s="28"/>
      <c r="Q28" s="22"/>
      <c r="R28" s="22"/>
      <c r="S28" s="22"/>
      <c r="T28" s="22"/>
      <c r="U28" s="22"/>
      <c r="V28" s="22"/>
      <c r="W28" s="28" t="s">
        <v>36</v>
      </c>
      <c r="X28" s="28"/>
      <c r="Y28" s="28"/>
      <c r="Z28" s="28"/>
      <c r="AA28" s="28"/>
      <c r="AB28" s="28"/>
      <c r="AC28" s="28"/>
      <c r="AD28" s="28"/>
      <c r="AE28" s="28"/>
      <c r="AF28" s="22"/>
      <c r="AG28" s="22"/>
      <c r="AH28" s="22"/>
      <c r="AI28" s="22"/>
      <c r="AJ28" s="22"/>
      <c r="AK28" s="28" t="s">
        <v>37</v>
      </c>
      <c r="AL28" s="28"/>
      <c r="AM28" s="28"/>
      <c r="AN28" s="28"/>
      <c r="AO28" s="28"/>
      <c r="AP28" s="22"/>
      <c r="AQ28" s="22"/>
      <c r="AR28" s="23"/>
      <c r="BE28" s="12"/>
    </row>
    <row r="29" s="29" customFormat="true" ht="14.4" hidden="false" customHeight="true" outlineLevel="0" collapsed="false">
      <c r="B29" s="30"/>
      <c r="D29" s="15" t="s">
        <v>38</v>
      </c>
      <c r="F29" s="15" t="s">
        <v>39</v>
      </c>
      <c r="L29" s="31" t="n">
        <v>0.21</v>
      </c>
      <c r="M29" s="31"/>
      <c r="N29" s="31"/>
      <c r="O29" s="31"/>
      <c r="P29" s="31"/>
      <c r="W29" s="32" t="n">
        <f aca="false">ROUND(AZ94, 2)</f>
        <v>0</v>
      </c>
      <c r="X29" s="32"/>
      <c r="Y29" s="32"/>
      <c r="Z29" s="32"/>
      <c r="AA29" s="32"/>
      <c r="AB29" s="32"/>
      <c r="AC29" s="32"/>
      <c r="AD29" s="32"/>
      <c r="AE29" s="32"/>
      <c r="AK29" s="32" t="n">
        <f aca="false">ROUND(AV94, 2)</f>
        <v>0</v>
      </c>
      <c r="AL29" s="32"/>
      <c r="AM29" s="32"/>
      <c r="AN29" s="32"/>
      <c r="AO29" s="32"/>
      <c r="AR29" s="30"/>
      <c r="BE29" s="12"/>
    </row>
    <row r="30" s="29" customFormat="true" ht="14.4" hidden="false" customHeight="true" outlineLevel="0" collapsed="false">
      <c r="B30" s="30"/>
      <c r="F30" s="15" t="s">
        <v>40</v>
      </c>
      <c r="L30" s="31" t="n">
        <v>0.12</v>
      </c>
      <c r="M30" s="31"/>
      <c r="N30" s="31"/>
      <c r="O30" s="31"/>
      <c r="P30" s="31"/>
      <c r="W30" s="32" t="n">
        <f aca="false">ROUND(BA94, 2)</f>
        <v>0</v>
      </c>
      <c r="X30" s="32"/>
      <c r="Y30" s="32"/>
      <c r="Z30" s="32"/>
      <c r="AA30" s="32"/>
      <c r="AB30" s="32"/>
      <c r="AC30" s="32"/>
      <c r="AD30" s="32"/>
      <c r="AE30" s="32"/>
      <c r="AK30" s="32" t="n">
        <f aca="false">ROUND(AW94, 2)</f>
        <v>0</v>
      </c>
      <c r="AL30" s="32"/>
      <c r="AM30" s="32"/>
      <c r="AN30" s="32"/>
      <c r="AO30" s="32"/>
      <c r="AR30" s="30"/>
      <c r="BE30" s="12"/>
    </row>
    <row r="31" s="29" customFormat="true" ht="14.4" hidden="true" customHeight="true" outlineLevel="0" collapsed="false">
      <c r="B31" s="30"/>
      <c r="F31" s="15" t="s">
        <v>41</v>
      </c>
      <c r="L31" s="31" t="n">
        <v>0.21</v>
      </c>
      <c r="M31" s="31"/>
      <c r="N31" s="31"/>
      <c r="O31" s="31"/>
      <c r="P31" s="31"/>
      <c r="W31" s="32" t="n">
        <f aca="false">ROUND(BB94, 2)</f>
        <v>0</v>
      </c>
      <c r="X31" s="32"/>
      <c r="Y31" s="32"/>
      <c r="Z31" s="32"/>
      <c r="AA31" s="32"/>
      <c r="AB31" s="32"/>
      <c r="AC31" s="32"/>
      <c r="AD31" s="32"/>
      <c r="AE31" s="32"/>
      <c r="AK31" s="32" t="n">
        <v>0</v>
      </c>
      <c r="AL31" s="32"/>
      <c r="AM31" s="32"/>
      <c r="AN31" s="32"/>
      <c r="AO31" s="32"/>
      <c r="AR31" s="30"/>
      <c r="BE31" s="12"/>
    </row>
    <row r="32" s="29" customFormat="true" ht="14.4" hidden="true" customHeight="true" outlineLevel="0" collapsed="false">
      <c r="B32" s="30"/>
      <c r="F32" s="15" t="s">
        <v>42</v>
      </c>
      <c r="L32" s="31" t="n">
        <v>0.12</v>
      </c>
      <c r="M32" s="31"/>
      <c r="N32" s="31"/>
      <c r="O32" s="31"/>
      <c r="P32" s="31"/>
      <c r="W32" s="32" t="n">
        <f aca="false">ROUND(BC94, 2)</f>
        <v>0</v>
      </c>
      <c r="X32" s="32"/>
      <c r="Y32" s="32"/>
      <c r="Z32" s="32"/>
      <c r="AA32" s="32"/>
      <c r="AB32" s="32"/>
      <c r="AC32" s="32"/>
      <c r="AD32" s="32"/>
      <c r="AE32" s="32"/>
      <c r="AK32" s="32" t="n">
        <v>0</v>
      </c>
      <c r="AL32" s="32"/>
      <c r="AM32" s="32"/>
      <c r="AN32" s="32"/>
      <c r="AO32" s="32"/>
      <c r="AR32" s="30"/>
      <c r="BE32" s="12"/>
    </row>
    <row r="33" s="29" customFormat="true" ht="14.4" hidden="true" customHeight="true" outlineLevel="0" collapsed="false">
      <c r="B33" s="30"/>
      <c r="F33" s="15" t="s">
        <v>43</v>
      </c>
      <c r="L33" s="31" t="n">
        <v>0</v>
      </c>
      <c r="M33" s="31"/>
      <c r="N33" s="31"/>
      <c r="O33" s="31"/>
      <c r="P33" s="31"/>
      <c r="W33" s="32" t="n">
        <f aca="false">ROUND(BD94, 2)</f>
        <v>0</v>
      </c>
      <c r="X33" s="32"/>
      <c r="Y33" s="32"/>
      <c r="Z33" s="32"/>
      <c r="AA33" s="32"/>
      <c r="AB33" s="32"/>
      <c r="AC33" s="32"/>
      <c r="AD33" s="32"/>
      <c r="AE33" s="32"/>
      <c r="AK33" s="32" t="n">
        <v>0</v>
      </c>
      <c r="AL33" s="32"/>
      <c r="AM33" s="32"/>
      <c r="AN33" s="32"/>
      <c r="AO33" s="32"/>
      <c r="AR33" s="30"/>
      <c r="BE33" s="12"/>
    </row>
    <row r="34" s="27" customFormat="true" ht="6.95" hidden="false" customHeight="true" outlineLevel="0" collapsed="false">
      <c r="A34" s="22"/>
      <c r="B34" s="23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3"/>
      <c r="BE34" s="12"/>
    </row>
    <row r="35" s="27" customFormat="true" ht="25.9" hidden="false" customHeight="true" outlineLevel="0" collapsed="false">
      <c r="A35" s="22"/>
      <c r="B35" s="23"/>
      <c r="C35" s="33"/>
      <c r="D35" s="34" t="s">
        <v>44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45</v>
      </c>
      <c r="U35" s="35"/>
      <c r="V35" s="35"/>
      <c r="W35" s="35"/>
      <c r="X35" s="37" t="s">
        <v>46</v>
      </c>
      <c r="Y35" s="37"/>
      <c r="Z35" s="37"/>
      <c r="AA35" s="37"/>
      <c r="AB35" s="37"/>
      <c r="AC35" s="35"/>
      <c r="AD35" s="35"/>
      <c r="AE35" s="35"/>
      <c r="AF35" s="35"/>
      <c r="AG35" s="35"/>
      <c r="AH35" s="35"/>
      <c r="AI35" s="35"/>
      <c r="AJ35" s="35"/>
      <c r="AK35" s="38" t="n">
        <f aca="false">SUM(AK26:AK33)</f>
        <v>0</v>
      </c>
      <c r="AL35" s="38"/>
      <c r="AM35" s="38"/>
      <c r="AN35" s="38"/>
      <c r="AO35" s="38"/>
      <c r="AP35" s="33"/>
      <c r="AQ35" s="33"/>
      <c r="AR35" s="23"/>
      <c r="B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3"/>
      <c r="BE36" s="22"/>
    </row>
    <row r="37" s="27" customFormat="true" ht="14.4" hidden="false" customHeight="true" outlineLevel="0" collapsed="false">
      <c r="A37" s="22"/>
      <c r="B37" s="23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3"/>
      <c r="BE37" s="22"/>
    </row>
    <row r="38" customFormat="false" ht="14.4" hidden="false" customHeight="true" outlineLevel="0" collapsed="false">
      <c r="B38" s="6"/>
      <c r="AR38" s="6"/>
    </row>
    <row r="39" customFormat="false" ht="14.4" hidden="false" customHeight="true" outlineLevel="0" collapsed="false">
      <c r="B39" s="6"/>
      <c r="AR39" s="6"/>
    </row>
    <row r="40" customFormat="false" ht="14.4" hidden="false" customHeight="true" outlineLevel="0" collapsed="false">
      <c r="B40" s="6"/>
      <c r="AR40" s="6"/>
    </row>
    <row r="41" customFormat="false" ht="14.4" hidden="false" customHeight="true" outlineLevel="0" collapsed="false">
      <c r="B41" s="6"/>
      <c r="AR41" s="6"/>
    </row>
    <row r="42" customFormat="false" ht="14.4" hidden="false" customHeight="true" outlineLevel="0" collapsed="false">
      <c r="B42" s="6"/>
      <c r="AR42" s="6"/>
    </row>
    <row r="43" customFormat="false" ht="14.4" hidden="false" customHeight="true" outlineLevel="0" collapsed="false">
      <c r="B43" s="6"/>
      <c r="AR43" s="6"/>
    </row>
    <row r="44" customFormat="false" ht="14.4" hidden="false" customHeight="true" outlineLevel="0" collapsed="false">
      <c r="B44" s="6"/>
      <c r="AR44" s="6"/>
    </row>
    <row r="45" customFormat="false" ht="14.4" hidden="false" customHeight="true" outlineLevel="0" collapsed="false">
      <c r="B45" s="6"/>
      <c r="AR45" s="6"/>
    </row>
    <row r="46" customFormat="false" ht="14.4" hidden="false" customHeight="true" outlineLevel="0" collapsed="false">
      <c r="B46" s="6"/>
      <c r="AR46" s="6"/>
    </row>
    <row r="47" customFormat="false" ht="14.4" hidden="false" customHeight="true" outlineLevel="0" collapsed="false">
      <c r="B47" s="6"/>
      <c r="AR47" s="6"/>
    </row>
    <row r="48" customFormat="false" ht="14.4" hidden="false" customHeight="true" outlineLevel="0" collapsed="false">
      <c r="B48" s="6"/>
      <c r="AR48" s="6"/>
    </row>
    <row r="49" s="27" customFormat="true" ht="14.4" hidden="false" customHeight="true" outlineLevel="0" collapsed="false">
      <c r="B49" s="39"/>
      <c r="D49" s="40" t="s">
        <v>47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48</v>
      </c>
      <c r="AI49" s="41"/>
      <c r="AJ49" s="41"/>
      <c r="AK49" s="41"/>
      <c r="AL49" s="41"/>
      <c r="AM49" s="41"/>
      <c r="AN49" s="41"/>
      <c r="AO49" s="41"/>
      <c r="AR49" s="39"/>
    </row>
    <row r="50" customFormat="false" ht="12.8" hidden="false" customHeight="false" outlineLevel="0" collapsed="false">
      <c r="B50" s="6"/>
      <c r="AR50" s="6"/>
    </row>
    <row r="51" customFormat="false" ht="12.8" hidden="false" customHeight="false" outlineLevel="0" collapsed="false">
      <c r="B51" s="6"/>
      <c r="AR51" s="6"/>
    </row>
    <row r="52" customFormat="false" ht="12.8" hidden="false" customHeight="false" outlineLevel="0" collapsed="false">
      <c r="B52" s="6"/>
      <c r="AR52" s="6"/>
    </row>
    <row r="53" customFormat="false" ht="12.8" hidden="false" customHeight="false" outlineLevel="0" collapsed="false">
      <c r="B53" s="6"/>
      <c r="AR53" s="6"/>
    </row>
    <row r="54" customFormat="false" ht="12.8" hidden="false" customHeight="false" outlineLevel="0" collapsed="false">
      <c r="B54" s="6"/>
      <c r="AR54" s="6"/>
    </row>
    <row r="55" customFormat="false" ht="12.8" hidden="false" customHeight="false" outlineLevel="0" collapsed="false">
      <c r="B55" s="6"/>
      <c r="AR55" s="6"/>
    </row>
    <row r="56" customFormat="false" ht="12.8" hidden="false" customHeight="false" outlineLevel="0" collapsed="false">
      <c r="B56" s="6"/>
      <c r="AR56" s="6"/>
    </row>
    <row r="57" customFormat="false" ht="12.8" hidden="false" customHeight="false" outlineLevel="0" collapsed="false">
      <c r="B57" s="6"/>
      <c r="AR57" s="6"/>
    </row>
    <row r="58" customFormat="false" ht="12.8" hidden="false" customHeight="false" outlineLevel="0" collapsed="false">
      <c r="B58" s="6"/>
      <c r="AR58" s="6"/>
    </row>
    <row r="59" customFormat="false" ht="12.8" hidden="false" customHeight="false" outlineLevel="0" collapsed="false">
      <c r="B59" s="6"/>
      <c r="AR59" s="6"/>
    </row>
    <row r="60" s="27" customFormat="true" ht="12.8" hidden="false" customHeight="false" outlineLevel="0" collapsed="false">
      <c r="A60" s="22"/>
      <c r="B60" s="23"/>
      <c r="C60" s="22"/>
      <c r="D60" s="42" t="s">
        <v>49</v>
      </c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42" t="s">
        <v>50</v>
      </c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42" t="s">
        <v>49</v>
      </c>
      <c r="AI60" s="25"/>
      <c r="AJ60" s="25"/>
      <c r="AK60" s="25"/>
      <c r="AL60" s="25"/>
      <c r="AM60" s="42" t="s">
        <v>50</v>
      </c>
      <c r="AN60" s="25"/>
      <c r="AO60" s="25"/>
      <c r="AP60" s="22"/>
      <c r="AQ60" s="22"/>
      <c r="AR60" s="23"/>
      <c r="BE60" s="22"/>
    </row>
    <row r="61" customFormat="false" ht="12.8" hidden="false" customHeight="false" outlineLevel="0" collapsed="false">
      <c r="B61" s="6"/>
      <c r="AR61" s="6"/>
    </row>
    <row r="62" customFormat="false" ht="12.8" hidden="false" customHeight="false" outlineLevel="0" collapsed="false">
      <c r="B62" s="6"/>
      <c r="AR62" s="6"/>
    </row>
    <row r="63" customFormat="false" ht="12.8" hidden="false" customHeight="false" outlineLevel="0" collapsed="false">
      <c r="B63" s="6"/>
      <c r="AR63" s="6"/>
    </row>
    <row r="64" s="27" customFormat="true" ht="12.8" hidden="false" customHeight="false" outlineLevel="0" collapsed="false">
      <c r="A64" s="22"/>
      <c r="B64" s="23"/>
      <c r="C64" s="22"/>
      <c r="D64" s="40" t="s">
        <v>51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52</v>
      </c>
      <c r="AI64" s="43"/>
      <c r="AJ64" s="43"/>
      <c r="AK64" s="43"/>
      <c r="AL64" s="43"/>
      <c r="AM64" s="43"/>
      <c r="AN64" s="43"/>
      <c r="AO64" s="43"/>
      <c r="AP64" s="22"/>
      <c r="AQ64" s="22"/>
      <c r="AR64" s="23"/>
      <c r="BE64" s="22"/>
    </row>
    <row r="65" customFormat="false" ht="12.8" hidden="false" customHeight="false" outlineLevel="0" collapsed="false">
      <c r="B65" s="6"/>
      <c r="AR65" s="6"/>
    </row>
    <row r="66" customFormat="false" ht="12.8" hidden="false" customHeight="false" outlineLevel="0" collapsed="false">
      <c r="B66" s="6"/>
      <c r="AR66" s="6"/>
    </row>
    <row r="67" customFormat="false" ht="12.8" hidden="false" customHeight="false" outlineLevel="0" collapsed="false">
      <c r="B67" s="6"/>
      <c r="AR67" s="6"/>
    </row>
    <row r="68" customFormat="false" ht="12.8" hidden="false" customHeight="false" outlineLevel="0" collapsed="false">
      <c r="B68" s="6"/>
      <c r="AR68" s="6"/>
    </row>
    <row r="69" customFormat="false" ht="12.8" hidden="false" customHeight="false" outlineLevel="0" collapsed="false">
      <c r="B69" s="6"/>
      <c r="AR69" s="6"/>
    </row>
    <row r="70" customFormat="false" ht="12.8" hidden="false" customHeight="false" outlineLevel="0" collapsed="false">
      <c r="B70" s="6"/>
      <c r="AR70" s="6"/>
    </row>
    <row r="71" customFormat="false" ht="12.8" hidden="false" customHeight="false" outlineLevel="0" collapsed="false">
      <c r="B71" s="6"/>
      <c r="AR71" s="6"/>
    </row>
    <row r="72" customFormat="false" ht="12.8" hidden="false" customHeight="false" outlineLevel="0" collapsed="false">
      <c r="B72" s="6"/>
      <c r="AR72" s="6"/>
    </row>
    <row r="73" customFormat="false" ht="12.8" hidden="false" customHeight="false" outlineLevel="0" collapsed="false">
      <c r="B73" s="6"/>
      <c r="AR73" s="6"/>
    </row>
    <row r="74" customFormat="false" ht="12.8" hidden="false" customHeight="false" outlineLevel="0" collapsed="false">
      <c r="B74" s="6"/>
      <c r="AR74" s="6"/>
    </row>
    <row r="75" s="27" customFormat="true" ht="12.8" hidden="false" customHeight="false" outlineLevel="0" collapsed="false">
      <c r="A75" s="22"/>
      <c r="B75" s="23"/>
      <c r="C75" s="22"/>
      <c r="D75" s="42" t="s">
        <v>49</v>
      </c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42" t="s">
        <v>50</v>
      </c>
      <c r="W75" s="25"/>
      <c r="X75" s="25"/>
      <c r="Y75" s="25"/>
      <c r="Z75" s="25"/>
      <c r="AA75" s="25"/>
      <c r="AB75" s="25"/>
      <c r="AC75" s="25"/>
      <c r="AD75" s="25"/>
      <c r="AE75" s="25"/>
      <c r="AF75" s="25"/>
      <c r="AG75" s="25"/>
      <c r="AH75" s="42" t="s">
        <v>49</v>
      </c>
      <c r="AI75" s="25"/>
      <c r="AJ75" s="25"/>
      <c r="AK75" s="25"/>
      <c r="AL75" s="25"/>
      <c r="AM75" s="42" t="s">
        <v>50</v>
      </c>
      <c r="AN75" s="25"/>
      <c r="AO75" s="25"/>
      <c r="AP75" s="22"/>
      <c r="AQ75" s="22"/>
      <c r="AR75" s="23"/>
      <c r="BE75" s="22"/>
    </row>
    <row r="76" s="27" customFormat="true" ht="12.8" hidden="false" customHeight="false" outlineLevel="0" collapsed="false">
      <c r="A76" s="22"/>
      <c r="B76" s="23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3"/>
      <c r="BE76" s="22"/>
    </row>
    <row r="77" s="27" customFormat="true" ht="6.95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23"/>
      <c r="B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23"/>
      <c r="BE81" s="22"/>
    </row>
    <row r="82" s="27" customFormat="true" ht="24.95" hidden="false" customHeight="true" outlineLevel="0" collapsed="false">
      <c r="A82" s="22"/>
      <c r="B82" s="23"/>
      <c r="C82" s="7" t="s">
        <v>53</v>
      </c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3"/>
      <c r="B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3"/>
      <c r="BE83" s="22"/>
    </row>
    <row r="84" s="48" customFormat="true" ht="12" hidden="false" customHeight="true" outlineLevel="0" collapsed="false">
      <c r="B84" s="49"/>
      <c r="C84" s="15" t="s">
        <v>12</v>
      </c>
      <c r="L84" s="48" t="str">
        <f aca="false">K5</f>
        <v>Husova3WCmuzi</v>
      </c>
      <c r="AR84" s="49"/>
    </row>
    <row r="85" s="50" customFormat="true" ht="36.95" hidden="false" customHeight="true" outlineLevel="0" collapsed="false">
      <c r="B85" s="51"/>
      <c r="C85" s="52" t="s">
        <v>15</v>
      </c>
      <c r="L85" s="53" t="str">
        <f aca="false">K6</f>
        <v>Oprava sociálního zařízení-WC muži-3.patro</v>
      </c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53"/>
      <c r="AF85" s="53"/>
      <c r="AG85" s="53"/>
      <c r="AH85" s="53"/>
      <c r="AI85" s="53"/>
      <c r="AJ85" s="53"/>
      <c r="AR85" s="51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3"/>
      <c r="B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22"/>
      <c r="G87" s="22"/>
      <c r="H87" s="22"/>
      <c r="I87" s="22"/>
      <c r="J87" s="22"/>
      <c r="K87" s="22"/>
      <c r="L87" s="54" t="str">
        <f aca="false">IF(K8="","",K8)</f>
        <v>Husova 3, Brno</v>
      </c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15" t="s">
        <v>21</v>
      </c>
      <c r="AJ87" s="22"/>
      <c r="AK87" s="22"/>
      <c r="AL87" s="22"/>
      <c r="AM87" s="55" t="str">
        <f aca="false">IF(AN8= "","",AN8)</f>
        <v>28. 2. 2024</v>
      </c>
      <c r="AN87" s="55"/>
      <c r="AO87" s="22"/>
      <c r="AP87" s="22"/>
      <c r="AQ87" s="22"/>
      <c r="AR87" s="23"/>
      <c r="B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3"/>
      <c r="BE88" s="22"/>
    </row>
    <row r="89" s="27" customFormat="true" ht="15.15" hidden="false" customHeight="true" outlineLevel="0" collapsed="false">
      <c r="A89" s="22"/>
      <c r="B89" s="23"/>
      <c r="C89" s="15" t="s">
        <v>23</v>
      </c>
      <c r="D89" s="22"/>
      <c r="E89" s="22"/>
      <c r="F89" s="22"/>
      <c r="G89" s="22"/>
      <c r="H89" s="22"/>
      <c r="I89" s="22"/>
      <c r="J89" s="22"/>
      <c r="K89" s="22"/>
      <c r="L89" s="48" t="str">
        <f aca="false">IF(E11= "","",E11)</f>
        <v>MmBrna, OSM, Husova 3,Brno</v>
      </c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15" t="s">
        <v>29</v>
      </c>
      <c r="AJ89" s="22"/>
      <c r="AK89" s="22"/>
      <c r="AL89" s="22"/>
      <c r="AM89" s="56" t="str">
        <f aca="false">IF(E17="","",E17)</f>
        <v>Radka Volková</v>
      </c>
      <c r="AN89" s="56"/>
      <c r="AO89" s="56"/>
      <c r="AP89" s="56"/>
      <c r="AQ89" s="22"/>
      <c r="AR89" s="23"/>
      <c r="AS89" s="57" t="s">
        <v>54</v>
      </c>
      <c r="AT89" s="57"/>
      <c r="AU89" s="58"/>
      <c r="AV89" s="58"/>
      <c r="AW89" s="58"/>
      <c r="AX89" s="58"/>
      <c r="AY89" s="58"/>
      <c r="AZ89" s="58"/>
      <c r="BA89" s="58"/>
      <c r="BB89" s="58"/>
      <c r="BC89" s="58"/>
      <c r="BD89" s="59"/>
      <c r="BE89" s="22"/>
    </row>
    <row r="90" s="27" customFormat="true" ht="15.15" hidden="false" customHeight="true" outlineLevel="0" collapsed="false">
      <c r="A90" s="22"/>
      <c r="B90" s="23"/>
      <c r="C90" s="15" t="s">
        <v>27</v>
      </c>
      <c r="D90" s="22"/>
      <c r="E90" s="22"/>
      <c r="F90" s="22"/>
      <c r="G90" s="22"/>
      <c r="H90" s="22"/>
      <c r="I90" s="22"/>
      <c r="J90" s="22"/>
      <c r="K90" s="22"/>
      <c r="L90" s="48" t="str">
        <f aca="false">IF(E14= "Vyplň údaj","",E14)</f>
        <v/>
      </c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15" t="s">
        <v>32</v>
      </c>
      <c r="AJ90" s="22"/>
      <c r="AK90" s="22"/>
      <c r="AL90" s="22"/>
      <c r="AM90" s="56" t="str">
        <f aca="false">IF(E20="","",E20)</f>
        <v>Radka Volková</v>
      </c>
      <c r="AN90" s="56"/>
      <c r="AO90" s="56"/>
      <c r="AP90" s="56"/>
      <c r="AQ90" s="22"/>
      <c r="AR90" s="23"/>
      <c r="AS90" s="57"/>
      <c r="AT90" s="57"/>
      <c r="AU90" s="60"/>
      <c r="AV90" s="60"/>
      <c r="AW90" s="60"/>
      <c r="AX90" s="60"/>
      <c r="AY90" s="60"/>
      <c r="AZ90" s="60"/>
      <c r="BA90" s="60"/>
      <c r="BB90" s="60"/>
      <c r="BC90" s="60"/>
      <c r="BD90" s="61"/>
      <c r="BE90" s="22"/>
    </row>
    <row r="91" s="27" customFormat="true" ht="10.8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3"/>
      <c r="AS91" s="57"/>
      <c r="AT91" s="57"/>
      <c r="AU91" s="60"/>
      <c r="AV91" s="60"/>
      <c r="AW91" s="60"/>
      <c r="AX91" s="60"/>
      <c r="AY91" s="60"/>
      <c r="AZ91" s="60"/>
      <c r="BA91" s="60"/>
      <c r="BB91" s="60"/>
      <c r="BC91" s="60"/>
      <c r="BD91" s="61"/>
      <c r="BE91" s="22"/>
    </row>
    <row r="92" s="27" customFormat="true" ht="29.3" hidden="false" customHeight="true" outlineLevel="0" collapsed="false">
      <c r="A92" s="22"/>
      <c r="B92" s="23"/>
      <c r="C92" s="62" t="s">
        <v>55</v>
      </c>
      <c r="D92" s="62"/>
      <c r="E92" s="62"/>
      <c r="F92" s="62"/>
      <c r="G92" s="62"/>
      <c r="H92" s="63"/>
      <c r="I92" s="64" t="s">
        <v>56</v>
      </c>
      <c r="J92" s="64"/>
      <c r="K92" s="64"/>
      <c r="L92" s="64"/>
      <c r="M92" s="64"/>
      <c r="N92" s="64"/>
      <c r="O92" s="64"/>
      <c r="P92" s="64"/>
      <c r="Q92" s="64"/>
      <c r="R92" s="64"/>
      <c r="S92" s="64"/>
      <c r="T92" s="64"/>
      <c r="U92" s="64"/>
      <c r="V92" s="64"/>
      <c r="W92" s="64"/>
      <c r="X92" s="64"/>
      <c r="Y92" s="64"/>
      <c r="Z92" s="64"/>
      <c r="AA92" s="64"/>
      <c r="AB92" s="64"/>
      <c r="AC92" s="64"/>
      <c r="AD92" s="64"/>
      <c r="AE92" s="64"/>
      <c r="AF92" s="64"/>
      <c r="AG92" s="65" t="s">
        <v>57</v>
      </c>
      <c r="AH92" s="65"/>
      <c r="AI92" s="65"/>
      <c r="AJ92" s="65"/>
      <c r="AK92" s="65"/>
      <c r="AL92" s="65"/>
      <c r="AM92" s="65"/>
      <c r="AN92" s="66" t="s">
        <v>58</v>
      </c>
      <c r="AO92" s="66"/>
      <c r="AP92" s="66"/>
      <c r="AQ92" s="67" t="s">
        <v>59</v>
      </c>
      <c r="AR92" s="23"/>
      <c r="AS92" s="68" t="s">
        <v>60</v>
      </c>
      <c r="AT92" s="69" t="s">
        <v>61</v>
      </c>
      <c r="AU92" s="69" t="s">
        <v>62</v>
      </c>
      <c r="AV92" s="69" t="s">
        <v>63</v>
      </c>
      <c r="AW92" s="69" t="s">
        <v>64</v>
      </c>
      <c r="AX92" s="69" t="s">
        <v>65</v>
      </c>
      <c r="AY92" s="69" t="s">
        <v>66</v>
      </c>
      <c r="AZ92" s="69" t="s">
        <v>67</v>
      </c>
      <c r="BA92" s="69" t="s">
        <v>68</v>
      </c>
      <c r="BB92" s="69" t="s">
        <v>69</v>
      </c>
      <c r="BC92" s="69" t="s">
        <v>70</v>
      </c>
      <c r="BD92" s="70" t="s">
        <v>71</v>
      </c>
      <c r="BE92" s="22"/>
    </row>
    <row r="93" s="27" customFormat="true" ht="10.8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2"/>
      <c r="AP93" s="22"/>
      <c r="AQ93" s="22"/>
      <c r="AR93" s="23"/>
      <c r="AS93" s="71"/>
      <c r="AT93" s="72"/>
      <c r="AU93" s="72"/>
      <c r="AV93" s="72"/>
      <c r="AW93" s="72"/>
      <c r="AX93" s="72"/>
      <c r="AY93" s="72"/>
      <c r="AZ93" s="72"/>
      <c r="BA93" s="72"/>
      <c r="BB93" s="72"/>
      <c r="BC93" s="72"/>
      <c r="BD93" s="73"/>
      <c r="BE93" s="22"/>
    </row>
    <row r="94" s="74" customFormat="true" ht="32.4" hidden="false" customHeight="true" outlineLevel="0" collapsed="false">
      <c r="B94" s="75"/>
      <c r="C94" s="76" t="s">
        <v>72</v>
      </c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78" t="n">
        <f aca="false">ROUND(AG95,2)</f>
        <v>0</v>
      </c>
      <c r="AH94" s="78"/>
      <c r="AI94" s="78"/>
      <c r="AJ94" s="78"/>
      <c r="AK94" s="78"/>
      <c r="AL94" s="78"/>
      <c r="AM94" s="78"/>
      <c r="AN94" s="79" t="n">
        <f aca="false">SUM(AG94,AT94)</f>
        <v>0</v>
      </c>
      <c r="AO94" s="79"/>
      <c r="AP94" s="79"/>
      <c r="AQ94" s="80"/>
      <c r="AR94" s="75"/>
      <c r="AS94" s="81" t="n">
        <f aca="false">ROUND(AS95,2)</f>
        <v>0</v>
      </c>
      <c r="AT94" s="82" t="n">
        <f aca="false">ROUND(SUM(AV94:AW94),2)</f>
        <v>0</v>
      </c>
      <c r="AU94" s="83" t="n">
        <f aca="false">ROUND(AU95,5)</f>
        <v>0</v>
      </c>
      <c r="AV94" s="82" t="n">
        <f aca="false">ROUND(AZ94*L29,2)</f>
        <v>0</v>
      </c>
      <c r="AW94" s="82" t="n">
        <f aca="false">ROUND(BA94*L30,2)</f>
        <v>0</v>
      </c>
      <c r="AX94" s="82" t="n">
        <f aca="false">ROUND(BB94*L29,2)</f>
        <v>0</v>
      </c>
      <c r="AY94" s="82" t="n">
        <f aca="false">ROUND(BC94*L30,2)</f>
        <v>0</v>
      </c>
      <c r="AZ94" s="82" t="n">
        <f aca="false">ROUND(AZ95,2)</f>
        <v>0</v>
      </c>
      <c r="BA94" s="82" t="n">
        <f aca="false">ROUND(BA95,2)</f>
        <v>0</v>
      </c>
      <c r="BB94" s="82" t="n">
        <f aca="false">ROUND(BB95,2)</f>
        <v>0</v>
      </c>
      <c r="BC94" s="82" t="n">
        <f aca="false">ROUND(BC95,2)</f>
        <v>0</v>
      </c>
      <c r="BD94" s="84" t="n">
        <f aca="false">ROUND(BD95,2)</f>
        <v>0</v>
      </c>
      <c r="BS94" s="85" t="s">
        <v>73</v>
      </c>
      <c r="BT94" s="85" t="s">
        <v>74</v>
      </c>
      <c r="BV94" s="85" t="s">
        <v>75</v>
      </c>
      <c r="BW94" s="85" t="s">
        <v>3</v>
      </c>
      <c r="BX94" s="85" t="s">
        <v>76</v>
      </c>
      <c r="CL94" s="85"/>
    </row>
    <row r="95" s="97" customFormat="true" ht="24.75" hidden="false" customHeight="true" outlineLevel="0" collapsed="false">
      <c r="A95" s="86" t="s">
        <v>77</v>
      </c>
      <c r="B95" s="87"/>
      <c r="C95" s="88"/>
      <c r="D95" s="89" t="s">
        <v>13</v>
      </c>
      <c r="E95" s="89"/>
      <c r="F95" s="89"/>
      <c r="G95" s="89"/>
      <c r="H95" s="89"/>
      <c r="I95" s="90"/>
      <c r="J95" s="89" t="s">
        <v>16</v>
      </c>
      <c r="K95" s="89"/>
      <c r="L95" s="89"/>
      <c r="M95" s="89"/>
      <c r="N95" s="89"/>
      <c r="O95" s="89"/>
      <c r="P95" s="89"/>
      <c r="Q95" s="89"/>
      <c r="R95" s="89"/>
      <c r="S95" s="89"/>
      <c r="T95" s="89"/>
      <c r="U95" s="89"/>
      <c r="V95" s="89"/>
      <c r="W95" s="89"/>
      <c r="X95" s="89"/>
      <c r="Y95" s="89"/>
      <c r="Z95" s="89"/>
      <c r="AA95" s="89"/>
      <c r="AB95" s="89"/>
      <c r="AC95" s="89"/>
      <c r="AD95" s="89"/>
      <c r="AE95" s="89"/>
      <c r="AF95" s="89"/>
      <c r="AG95" s="91" t="n">
        <f aca="false">'Husova3WCmuzi - Oprava so...'!J28</f>
        <v>0</v>
      </c>
      <c r="AH95" s="91"/>
      <c r="AI95" s="91"/>
      <c r="AJ95" s="91"/>
      <c r="AK95" s="91"/>
      <c r="AL95" s="91"/>
      <c r="AM95" s="91"/>
      <c r="AN95" s="91" t="n">
        <f aca="false">SUM(AG95,AT95)</f>
        <v>0</v>
      </c>
      <c r="AO95" s="91"/>
      <c r="AP95" s="91"/>
      <c r="AQ95" s="92" t="s">
        <v>78</v>
      </c>
      <c r="AR95" s="87"/>
      <c r="AS95" s="93" t="n">
        <v>0</v>
      </c>
      <c r="AT95" s="94" t="n">
        <f aca="false">ROUND(SUM(AV95:AW95),2)</f>
        <v>0</v>
      </c>
      <c r="AU95" s="95" t="n">
        <f aca="false">'Husova3WCmuzi - Oprava so...'!P139</f>
        <v>0</v>
      </c>
      <c r="AV95" s="94" t="n">
        <f aca="false">'Husova3WCmuzi - Oprava so...'!J31</f>
        <v>0</v>
      </c>
      <c r="AW95" s="94" t="n">
        <f aca="false">'Husova3WCmuzi - Oprava so...'!J32</f>
        <v>0</v>
      </c>
      <c r="AX95" s="94" t="n">
        <f aca="false">'Husova3WCmuzi - Oprava so...'!J33</f>
        <v>0</v>
      </c>
      <c r="AY95" s="94" t="n">
        <f aca="false">'Husova3WCmuzi - Oprava so...'!J34</f>
        <v>0</v>
      </c>
      <c r="AZ95" s="94" t="n">
        <f aca="false">'Husova3WCmuzi - Oprava so...'!F31</f>
        <v>0</v>
      </c>
      <c r="BA95" s="94" t="n">
        <f aca="false">'Husova3WCmuzi - Oprava so...'!F32</f>
        <v>0</v>
      </c>
      <c r="BB95" s="94" t="n">
        <f aca="false">'Husova3WCmuzi - Oprava so...'!F33</f>
        <v>0</v>
      </c>
      <c r="BC95" s="94" t="n">
        <f aca="false">'Husova3WCmuzi - Oprava so...'!F34</f>
        <v>0</v>
      </c>
      <c r="BD95" s="96" t="n">
        <f aca="false">'Husova3WCmuzi - Oprava so...'!F35</f>
        <v>0</v>
      </c>
      <c r="BT95" s="98" t="s">
        <v>79</v>
      </c>
      <c r="BU95" s="98" t="s">
        <v>80</v>
      </c>
      <c r="BV95" s="98" t="s">
        <v>75</v>
      </c>
      <c r="BW95" s="98" t="s">
        <v>3</v>
      </c>
      <c r="BX95" s="98" t="s">
        <v>76</v>
      </c>
      <c r="CL95" s="98"/>
    </row>
    <row r="96" s="27" customFormat="true" ht="30" hidden="false" customHeight="true" outlineLevel="0" collapsed="false">
      <c r="A96" s="22"/>
      <c r="B96" s="23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Q96" s="22"/>
      <c r="AR96" s="23"/>
      <c r="AS96" s="22"/>
      <c r="AT96" s="22"/>
      <c r="AU96" s="22"/>
      <c r="AV96" s="22"/>
      <c r="AW96" s="22"/>
      <c r="AX96" s="22"/>
      <c r="AY96" s="22"/>
      <c r="AZ96" s="22"/>
      <c r="BA96" s="22"/>
      <c r="BB96" s="22"/>
      <c r="BC96" s="22"/>
      <c r="BD96" s="22"/>
      <c r="BE96" s="22"/>
    </row>
    <row r="97" s="27" customFormat="true" ht="6.95" hidden="false" customHeight="true" outlineLevel="0" collapsed="false">
      <c r="A97" s="22"/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23"/>
      <c r="AS97" s="22"/>
      <c r="AT97" s="22"/>
      <c r="AU97" s="22"/>
      <c r="AV97" s="22"/>
      <c r="AW97" s="22"/>
      <c r="AX97" s="22"/>
      <c r="AY97" s="22"/>
      <c r="AZ97" s="22"/>
      <c r="BA97" s="22"/>
      <c r="BB97" s="22"/>
      <c r="BC97" s="22"/>
      <c r="BD97" s="22"/>
      <c r="BE97" s="22"/>
    </row>
  </sheetData>
  <mergeCells count="42">
    <mergeCell ref="AR2:BE2"/>
    <mergeCell ref="K5:AJ5"/>
    <mergeCell ref="BE5:BE34"/>
    <mergeCell ref="K6:AJ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G94:AM94"/>
    <mergeCell ref="AN94:AP94"/>
    <mergeCell ref="D95:H95"/>
    <mergeCell ref="J95:AF95"/>
    <mergeCell ref="AG95:AM95"/>
    <mergeCell ref="AN95:AP95"/>
  </mergeCells>
  <hyperlinks>
    <hyperlink ref="A95" location="'Husova3WCmuzi - Oprava so...'!C2" display="/"/>
  </hyperlink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2:BM436"/>
  <sheetViews>
    <sheetView showFormulas="false" showGridLines="false" showRowColHeaders="true" showZeros="true" rightToLeft="false" tabSelected="true" showOutlineSymbols="true" defaultGridColor="true" view="normal" topLeftCell="A423" colorId="64" zoomScale="100" zoomScaleNormal="100" zoomScalePageLayoutView="100" workbookViewId="0">
      <selection pane="topLeft" activeCell="K435" activeCellId="0" sqref="K435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17"/>
    <col collapsed="false" customWidth="true" hidden="false" outlineLevel="0" max="3" min="3" style="0" width="4.16"/>
    <col collapsed="false" customWidth="true" hidden="false" outlineLevel="0" max="4" min="4" style="0" width="4.34"/>
    <col collapsed="false" customWidth="true" hidden="false" outlineLevel="0" max="5" min="5" style="0" width="17.15"/>
    <col collapsed="false" customWidth="true" hidden="false" outlineLevel="0" max="6" min="6" style="0" width="50.83"/>
    <col collapsed="false" customWidth="true" hidden="false" outlineLevel="0" max="7" min="7" style="0" width="7.5"/>
    <col collapsed="false" customWidth="true" hidden="false" outlineLevel="0" max="8" min="8" style="0" width="14"/>
    <col collapsed="false" customWidth="true" hidden="false" outlineLevel="0" max="9" min="9" style="0" width="15.83"/>
    <col collapsed="false" customWidth="true" hidden="false" outlineLevel="0" max="11" min="10" style="0" width="22.34"/>
    <col collapsed="false" customWidth="true" hidden="false" outlineLevel="0" max="12" min="12" style="0" width="9.34"/>
    <col collapsed="false" customWidth="true" hidden="true" outlineLevel="0" max="13" min="13" style="0" width="10.83"/>
    <col collapsed="false" customWidth="true" hidden="true" outlineLevel="0" max="14" min="14" style="0" width="9.34"/>
    <col collapsed="false" customWidth="true" hidden="true" outlineLevel="0" max="20" min="15" style="0" width="14.16"/>
    <col collapsed="false" customWidth="true" hidden="true" outlineLevel="0" max="21" min="21" style="0" width="16.34"/>
    <col collapsed="false" customWidth="true" hidden="false" outlineLevel="0" max="22" min="22" style="0" width="12.34"/>
    <col collapsed="false" customWidth="true" hidden="false" outlineLevel="0" max="23" min="23" style="0" width="16.34"/>
    <col collapsed="false" customWidth="true" hidden="false" outlineLevel="0" max="24" min="24" style="0" width="12.34"/>
    <col collapsed="false" customWidth="true" hidden="false" outlineLevel="0" max="25" min="25" style="0" width="15"/>
    <col collapsed="false" customWidth="true" hidden="false" outlineLevel="0" max="26" min="26" style="0" width="11"/>
    <col collapsed="false" customWidth="true" hidden="false" outlineLevel="0" max="27" min="27" style="0" width="15"/>
    <col collapsed="false" customWidth="true" hidden="false" outlineLevel="0" max="28" min="28" style="0" width="16.34"/>
    <col collapsed="false" customWidth="true" hidden="false" outlineLevel="0" max="29" min="29" style="0" width="11"/>
    <col collapsed="false" customWidth="true" hidden="false" outlineLevel="0" max="30" min="30" style="0" width="15"/>
    <col collapsed="false" customWidth="true" hidden="false" outlineLevel="0" max="31" min="31" style="0" width="16.34"/>
    <col collapsed="false" customWidth="true" hidden="true" outlineLevel="0" max="65" min="44" style="0" width="9.34"/>
  </cols>
  <sheetData>
    <row r="2" customFormat="false" ht="36.95" hidden="false" customHeight="true" outlineLevel="0" collapsed="false"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3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81</v>
      </c>
    </row>
    <row r="4" customFormat="false" ht="24.95" hidden="false" customHeight="true" outlineLevel="0" collapsed="false">
      <c r="B4" s="6"/>
      <c r="D4" s="7" t="s">
        <v>82</v>
      </c>
      <c r="L4" s="6"/>
      <c r="M4" s="99" t="s">
        <v>9</v>
      </c>
      <c r="AT4" s="3" t="s">
        <v>2</v>
      </c>
    </row>
    <row r="5" customFormat="false" ht="6.95" hidden="false" customHeight="true" outlineLevel="0" collapsed="false">
      <c r="B5" s="6"/>
      <c r="L5" s="6"/>
    </row>
    <row r="6" s="27" customFormat="true" ht="12" hidden="false" customHeight="true" outlineLevel="0" collapsed="false">
      <c r="A6" s="22"/>
      <c r="B6" s="23"/>
      <c r="C6" s="22"/>
      <c r="D6" s="15" t="s">
        <v>15</v>
      </c>
      <c r="E6" s="22"/>
      <c r="F6" s="22"/>
      <c r="G6" s="22"/>
      <c r="H6" s="22"/>
      <c r="I6" s="22"/>
      <c r="J6" s="22"/>
      <c r="K6" s="22"/>
      <c r="L6" s="39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</row>
    <row r="7" s="27" customFormat="true" ht="16.5" hidden="false" customHeight="true" outlineLevel="0" collapsed="false">
      <c r="A7" s="22"/>
      <c r="B7" s="23"/>
      <c r="C7" s="22"/>
      <c r="D7" s="22"/>
      <c r="E7" s="100" t="s">
        <v>16</v>
      </c>
      <c r="F7" s="100"/>
      <c r="G7" s="100"/>
      <c r="H7" s="100"/>
      <c r="I7" s="22"/>
      <c r="J7" s="22"/>
      <c r="K7" s="22"/>
      <c r="L7" s="39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</row>
    <row r="8" s="27" customFormat="true" ht="12.8" hidden="false" customHeight="false" outlineLevel="0" collapsed="false">
      <c r="A8" s="22"/>
      <c r="B8" s="23"/>
      <c r="C8" s="22"/>
      <c r="D8" s="22"/>
      <c r="E8" s="22"/>
      <c r="F8" s="22"/>
      <c r="G8" s="22"/>
      <c r="H8" s="22"/>
      <c r="I8" s="22"/>
      <c r="J8" s="22"/>
      <c r="K8" s="22"/>
      <c r="L8" s="39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</row>
    <row r="9" s="27" customFormat="true" ht="12" hidden="false" customHeight="true" outlineLevel="0" collapsed="false">
      <c r="A9" s="22"/>
      <c r="B9" s="23"/>
      <c r="C9" s="22"/>
      <c r="D9" s="15" t="s">
        <v>17</v>
      </c>
      <c r="E9" s="22"/>
      <c r="F9" s="16"/>
      <c r="G9" s="22"/>
      <c r="H9" s="22"/>
      <c r="I9" s="15" t="s">
        <v>18</v>
      </c>
      <c r="J9" s="16"/>
      <c r="K9" s="22"/>
      <c r="L9" s="39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</row>
    <row r="10" s="27" customFormat="true" ht="12" hidden="false" customHeight="true" outlineLevel="0" collapsed="false">
      <c r="A10" s="22"/>
      <c r="B10" s="23"/>
      <c r="C10" s="22"/>
      <c r="D10" s="15" t="s">
        <v>19</v>
      </c>
      <c r="E10" s="22"/>
      <c r="F10" s="16" t="s">
        <v>20</v>
      </c>
      <c r="G10" s="22"/>
      <c r="H10" s="22"/>
      <c r="I10" s="15" t="s">
        <v>21</v>
      </c>
      <c r="J10" s="101" t="str">
        <f aca="false">'Rekapitulace stavby'!AN8</f>
        <v>28. 2. 2024</v>
      </c>
      <c r="K10" s="22"/>
      <c r="L10" s="39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</row>
    <row r="11" s="27" customFormat="true" ht="10.8" hidden="false" customHeight="true" outlineLevel="0" collapsed="false">
      <c r="A11" s="22"/>
      <c r="B11" s="23"/>
      <c r="C11" s="22"/>
      <c r="D11" s="22"/>
      <c r="E11" s="22"/>
      <c r="F11" s="22"/>
      <c r="G11" s="22"/>
      <c r="H11" s="22"/>
      <c r="I11" s="22"/>
      <c r="J11" s="22"/>
      <c r="K11" s="22"/>
      <c r="L11" s="39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</row>
    <row r="12" s="27" customFormat="true" ht="12" hidden="false" customHeight="true" outlineLevel="0" collapsed="false">
      <c r="A12" s="22"/>
      <c r="B12" s="23"/>
      <c r="C12" s="22"/>
      <c r="D12" s="15" t="s">
        <v>23</v>
      </c>
      <c r="E12" s="22"/>
      <c r="F12" s="22"/>
      <c r="G12" s="22"/>
      <c r="H12" s="22"/>
      <c r="I12" s="15" t="s">
        <v>24</v>
      </c>
      <c r="J12" s="16"/>
      <c r="K12" s="22"/>
      <c r="L12" s="39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</row>
    <row r="13" s="27" customFormat="true" ht="18" hidden="false" customHeight="true" outlineLevel="0" collapsed="false">
      <c r="A13" s="22"/>
      <c r="B13" s="23"/>
      <c r="C13" s="22"/>
      <c r="D13" s="22"/>
      <c r="E13" s="16" t="s">
        <v>25</v>
      </c>
      <c r="F13" s="22"/>
      <c r="G13" s="22"/>
      <c r="H13" s="22"/>
      <c r="I13" s="15" t="s">
        <v>26</v>
      </c>
      <c r="J13" s="16"/>
      <c r="K13" s="22"/>
      <c r="L13" s="39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</row>
    <row r="14" s="27" customFormat="true" ht="6.95" hidden="false" customHeight="true" outlineLevel="0" collapsed="false">
      <c r="A14" s="22"/>
      <c r="B14" s="23"/>
      <c r="C14" s="22"/>
      <c r="D14" s="22"/>
      <c r="E14" s="22"/>
      <c r="F14" s="22"/>
      <c r="G14" s="22"/>
      <c r="H14" s="22"/>
      <c r="I14" s="22"/>
      <c r="J14" s="22"/>
      <c r="K14" s="22"/>
      <c r="L14" s="39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</row>
    <row r="15" s="27" customFormat="true" ht="12" hidden="false" customHeight="true" outlineLevel="0" collapsed="false">
      <c r="A15" s="22"/>
      <c r="B15" s="23"/>
      <c r="C15" s="22"/>
      <c r="D15" s="15" t="s">
        <v>27</v>
      </c>
      <c r="E15" s="22"/>
      <c r="F15" s="22"/>
      <c r="G15" s="22"/>
      <c r="H15" s="22"/>
      <c r="I15" s="15" t="s">
        <v>24</v>
      </c>
      <c r="J15" s="17" t="str">
        <f aca="false">'Rekapitulace stavby'!AN13</f>
        <v>Vyplň údaj</v>
      </c>
      <c r="K15" s="22"/>
      <c r="L15" s="39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</row>
    <row r="16" s="27" customFormat="true" ht="18" hidden="false" customHeight="true" outlineLevel="0" collapsed="false">
      <c r="A16" s="22"/>
      <c r="B16" s="23"/>
      <c r="C16" s="22"/>
      <c r="D16" s="22"/>
      <c r="E16" s="102" t="str">
        <f aca="false">'Rekapitulace stavby'!E14</f>
        <v>Vyplň údaj</v>
      </c>
      <c r="F16" s="102"/>
      <c r="G16" s="102"/>
      <c r="H16" s="102"/>
      <c r="I16" s="15" t="s">
        <v>26</v>
      </c>
      <c r="J16" s="17" t="str">
        <f aca="false">'Rekapitulace stavby'!AN14</f>
        <v>Vyplň údaj</v>
      </c>
      <c r="K16" s="22"/>
      <c r="L16" s="39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</row>
    <row r="17" s="27" customFormat="true" ht="6.95" hidden="false" customHeight="true" outlineLevel="0" collapsed="false">
      <c r="A17" s="22"/>
      <c r="B17" s="23"/>
      <c r="C17" s="22"/>
      <c r="D17" s="22"/>
      <c r="E17" s="22"/>
      <c r="F17" s="22"/>
      <c r="G17" s="22"/>
      <c r="H17" s="22"/>
      <c r="I17" s="22"/>
      <c r="J17" s="22"/>
      <c r="K17" s="22"/>
      <c r="L17" s="39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</row>
    <row r="18" s="27" customFormat="true" ht="12" hidden="false" customHeight="true" outlineLevel="0" collapsed="false">
      <c r="A18" s="22"/>
      <c r="B18" s="23"/>
      <c r="C18" s="22"/>
      <c r="D18" s="15" t="s">
        <v>29</v>
      </c>
      <c r="E18" s="22"/>
      <c r="F18" s="22"/>
      <c r="G18" s="22"/>
      <c r="H18" s="22"/>
      <c r="I18" s="15" t="s">
        <v>24</v>
      </c>
      <c r="J18" s="16"/>
      <c r="K18" s="22"/>
      <c r="L18" s="39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</row>
    <row r="19" s="27" customFormat="true" ht="18" hidden="false" customHeight="true" outlineLevel="0" collapsed="false">
      <c r="A19" s="22"/>
      <c r="B19" s="23"/>
      <c r="C19" s="22"/>
      <c r="D19" s="22"/>
      <c r="E19" s="16" t="s">
        <v>30</v>
      </c>
      <c r="F19" s="22"/>
      <c r="G19" s="22"/>
      <c r="H19" s="22"/>
      <c r="I19" s="15" t="s">
        <v>26</v>
      </c>
      <c r="J19" s="16"/>
      <c r="K19" s="22"/>
      <c r="L19" s="39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</row>
    <row r="20" s="27" customFormat="true" ht="6.95" hidden="false" customHeight="true" outlineLevel="0" collapsed="false">
      <c r="A20" s="22"/>
      <c r="B20" s="23"/>
      <c r="C20" s="22"/>
      <c r="D20" s="22"/>
      <c r="E20" s="22"/>
      <c r="F20" s="22"/>
      <c r="G20" s="22"/>
      <c r="H20" s="22"/>
      <c r="I20" s="22"/>
      <c r="J20" s="22"/>
      <c r="K20" s="22"/>
      <c r="L20" s="39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</row>
    <row r="21" s="27" customFormat="true" ht="12" hidden="false" customHeight="true" outlineLevel="0" collapsed="false">
      <c r="A21" s="22"/>
      <c r="B21" s="23"/>
      <c r="C21" s="22"/>
      <c r="D21" s="15" t="s">
        <v>32</v>
      </c>
      <c r="E21" s="22"/>
      <c r="F21" s="22"/>
      <c r="G21" s="22"/>
      <c r="H21" s="22"/>
      <c r="I21" s="15" t="s">
        <v>24</v>
      </c>
      <c r="J21" s="16"/>
      <c r="K21" s="22"/>
      <c r="L21" s="39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</row>
    <row r="22" s="27" customFormat="true" ht="18" hidden="false" customHeight="true" outlineLevel="0" collapsed="false">
      <c r="A22" s="22"/>
      <c r="B22" s="23"/>
      <c r="C22" s="22"/>
      <c r="D22" s="22"/>
      <c r="E22" s="16" t="s">
        <v>30</v>
      </c>
      <c r="F22" s="22"/>
      <c r="G22" s="22"/>
      <c r="H22" s="22"/>
      <c r="I22" s="15" t="s">
        <v>26</v>
      </c>
      <c r="J22" s="16"/>
      <c r="K22" s="22"/>
      <c r="L22" s="39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</row>
    <row r="23" s="27" customFormat="true" ht="6.95" hidden="false" customHeight="true" outlineLevel="0" collapsed="false">
      <c r="A23" s="22"/>
      <c r="B23" s="23"/>
      <c r="C23" s="22"/>
      <c r="D23" s="22"/>
      <c r="E23" s="22"/>
      <c r="F23" s="22"/>
      <c r="G23" s="22"/>
      <c r="H23" s="22"/>
      <c r="I23" s="22"/>
      <c r="J23" s="22"/>
      <c r="K23" s="22"/>
      <c r="L23" s="39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</row>
    <row r="24" s="27" customFormat="true" ht="12" hidden="false" customHeight="true" outlineLevel="0" collapsed="false">
      <c r="A24" s="22"/>
      <c r="B24" s="23"/>
      <c r="C24" s="22"/>
      <c r="D24" s="15" t="s">
        <v>33</v>
      </c>
      <c r="E24" s="22"/>
      <c r="F24" s="22"/>
      <c r="G24" s="22"/>
      <c r="H24" s="22"/>
      <c r="I24" s="22"/>
      <c r="J24" s="22"/>
      <c r="K24" s="22"/>
      <c r="L24" s="39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</row>
    <row r="25" s="106" customFormat="true" ht="16.5" hidden="false" customHeight="true" outlineLevel="0" collapsed="false">
      <c r="A25" s="103"/>
      <c r="B25" s="104"/>
      <c r="C25" s="103"/>
      <c r="D25" s="103"/>
      <c r="E25" s="20"/>
      <c r="F25" s="20"/>
      <c r="G25" s="20"/>
      <c r="H25" s="20"/>
      <c r="I25" s="103"/>
      <c r="J25" s="103"/>
      <c r="K25" s="103"/>
      <c r="L25" s="105"/>
      <c r="S25" s="103"/>
      <c r="T25" s="103"/>
      <c r="U25" s="103"/>
      <c r="V25" s="103"/>
      <c r="W25" s="103"/>
      <c r="X25" s="103"/>
      <c r="Y25" s="103"/>
      <c r="Z25" s="103"/>
      <c r="AA25" s="103"/>
      <c r="AB25" s="103"/>
      <c r="AC25" s="103"/>
      <c r="AD25" s="103"/>
      <c r="AE25" s="103"/>
    </row>
    <row r="26" s="27" customFormat="true" ht="6.95" hidden="false" customHeight="true" outlineLevel="0" collapsed="false">
      <c r="A26" s="22"/>
      <c r="B26" s="23"/>
      <c r="C26" s="22"/>
      <c r="D26" s="22"/>
      <c r="E26" s="22"/>
      <c r="F26" s="22"/>
      <c r="G26" s="22"/>
      <c r="H26" s="22"/>
      <c r="I26" s="22"/>
      <c r="J26" s="22"/>
      <c r="K26" s="22"/>
      <c r="L26" s="39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</row>
    <row r="27" s="27" customFormat="true" ht="6.95" hidden="false" customHeight="true" outlineLevel="0" collapsed="false">
      <c r="A27" s="22"/>
      <c r="B27" s="23"/>
      <c r="C27" s="22"/>
      <c r="D27" s="72"/>
      <c r="E27" s="72"/>
      <c r="F27" s="72"/>
      <c r="G27" s="72"/>
      <c r="H27" s="72"/>
      <c r="I27" s="72"/>
      <c r="J27" s="72"/>
      <c r="K27" s="72"/>
      <c r="L27" s="39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</row>
    <row r="28" s="27" customFormat="true" ht="25.45" hidden="false" customHeight="true" outlineLevel="0" collapsed="false">
      <c r="A28" s="22"/>
      <c r="B28" s="23"/>
      <c r="C28" s="22"/>
      <c r="D28" s="107" t="s">
        <v>34</v>
      </c>
      <c r="E28" s="22"/>
      <c r="F28" s="22"/>
      <c r="G28" s="22"/>
      <c r="H28" s="22"/>
      <c r="I28" s="22"/>
      <c r="J28" s="108" t="n">
        <f aca="false">ROUND(J139, 2)</f>
        <v>0</v>
      </c>
      <c r="K28" s="22"/>
      <c r="L28" s="39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</row>
    <row r="29" s="27" customFormat="true" ht="6.95" hidden="false" customHeight="true" outlineLevel="0" collapsed="false">
      <c r="A29" s="22"/>
      <c r="B29" s="23"/>
      <c r="C29" s="22"/>
      <c r="D29" s="72"/>
      <c r="E29" s="72"/>
      <c r="F29" s="72"/>
      <c r="G29" s="72"/>
      <c r="H29" s="72"/>
      <c r="I29" s="72"/>
      <c r="J29" s="72"/>
      <c r="K29" s="72"/>
      <c r="L29" s="39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</row>
    <row r="30" s="27" customFormat="true" ht="14.4" hidden="false" customHeight="true" outlineLevel="0" collapsed="false">
      <c r="A30" s="22"/>
      <c r="B30" s="23"/>
      <c r="C30" s="22"/>
      <c r="D30" s="22"/>
      <c r="E30" s="22"/>
      <c r="F30" s="109" t="s">
        <v>36</v>
      </c>
      <c r="G30" s="22"/>
      <c r="H30" s="22"/>
      <c r="I30" s="109" t="s">
        <v>35</v>
      </c>
      <c r="J30" s="109" t="s">
        <v>37</v>
      </c>
      <c r="K30" s="22"/>
      <c r="L30" s="39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</row>
    <row r="31" s="27" customFormat="true" ht="14.4" hidden="false" customHeight="true" outlineLevel="0" collapsed="false">
      <c r="A31" s="22"/>
      <c r="B31" s="23"/>
      <c r="C31" s="22"/>
      <c r="D31" s="110" t="s">
        <v>38</v>
      </c>
      <c r="E31" s="15" t="s">
        <v>39</v>
      </c>
      <c r="F31" s="111" t="n">
        <f aca="false">ROUND((SUM(BE139:BE435)),  2)</f>
        <v>0</v>
      </c>
      <c r="G31" s="22"/>
      <c r="H31" s="22"/>
      <c r="I31" s="112" t="n">
        <v>0.21</v>
      </c>
      <c r="J31" s="111" t="n">
        <f aca="false">ROUND(((SUM(BE139:BE435))*I31),  2)</f>
        <v>0</v>
      </c>
      <c r="K31" s="22"/>
      <c r="L31" s="39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</row>
    <row r="32" s="27" customFormat="true" ht="14.4" hidden="false" customHeight="true" outlineLevel="0" collapsed="false">
      <c r="A32" s="22"/>
      <c r="B32" s="23"/>
      <c r="C32" s="22"/>
      <c r="D32" s="22"/>
      <c r="E32" s="15" t="s">
        <v>40</v>
      </c>
      <c r="F32" s="111" t="n">
        <f aca="false">ROUND((SUM(BF139:BF435)),  2)</f>
        <v>0</v>
      </c>
      <c r="G32" s="22"/>
      <c r="H32" s="22"/>
      <c r="I32" s="112" t="n">
        <v>0.12</v>
      </c>
      <c r="J32" s="111" t="n">
        <f aca="false">ROUND(((SUM(BF139:BF435))*I32),  2)</f>
        <v>0</v>
      </c>
      <c r="K32" s="22"/>
      <c r="L32" s="39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</row>
    <row r="33" s="27" customFormat="true" ht="14.4" hidden="true" customHeight="true" outlineLevel="0" collapsed="false">
      <c r="A33" s="22"/>
      <c r="B33" s="23"/>
      <c r="C33" s="22"/>
      <c r="D33" s="22"/>
      <c r="E33" s="15" t="s">
        <v>41</v>
      </c>
      <c r="F33" s="111" t="n">
        <f aca="false">ROUND((SUM(BG139:BG435)),  2)</f>
        <v>0</v>
      </c>
      <c r="G33" s="22"/>
      <c r="H33" s="22"/>
      <c r="I33" s="112" t="n">
        <v>0.21</v>
      </c>
      <c r="J33" s="111" t="n">
        <f aca="false">0</f>
        <v>0</v>
      </c>
      <c r="K33" s="22"/>
      <c r="L33" s="39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</row>
    <row r="34" s="27" customFormat="true" ht="14.4" hidden="true" customHeight="true" outlineLevel="0" collapsed="false">
      <c r="A34" s="22"/>
      <c r="B34" s="23"/>
      <c r="C34" s="22"/>
      <c r="D34" s="22"/>
      <c r="E34" s="15" t="s">
        <v>42</v>
      </c>
      <c r="F34" s="111" t="n">
        <f aca="false">ROUND((SUM(BH139:BH435)),  2)</f>
        <v>0</v>
      </c>
      <c r="G34" s="22"/>
      <c r="H34" s="22"/>
      <c r="I34" s="112" t="n">
        <v>0.12</v>
      </c>
      <c r="J34" s="111" t="n">
        <f aca="false">0</f>
        <v>0</v>
      </c>
      <c r="K34" s="22"/>
      <c r="L34" s="39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</row>
    <row r="35" s="27" customFormat="true" ht="14.4" hidden="true" customHeight="true" outlineLevel="0" collapsed="false">
      <c r="A35" s="22"/>
      <c r="B35" s="23"/>
      <c r="C35" s="22"/>
      <c r="D35" s="22"/>
      <c r="E35" s="15" t="s">
        <v>43</v>
      </c>
      <c r="F35" s="111" t="n">
        <f aca="false">ROUND((SUM(BI139:BI435)),  2)</f>
        <v>0</v>
      </c>
      <c r="G35" s="22"/>
      <c r="H35" s="22"/>
      <c r="I35" s="112" t="n">
        <v>0</v>
      </c>
      <c r="J35" s="111" t="n">
        <f aca="false">0</f>
        <v>0</v>
      </c>
      <c r="K35" s="22"/>
      <c r="L35" s="39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39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</row>
    <row r="37" s="27" customFormat="true" ht="25.45" hidden="false" customHeight="true" outlineLevel="0" collapsed="false">
      <c r="A37" s="22"/>
      <c r="B37" s="23"/>
      <c r="C37" s="113"/>
      <c r="D37" s="114" t="s">
        <v>44</v>
      </c>
      <c r="E37" s="63"/>
      <c r="F37" s="63"/>
      <c r="G37" s="115" t="s">
        <v>45</v>
      </c>
      <c r="H37" s="116" t="s">
        <v>46</v>
      </c>
      <c r="I37" s="63"/>
      <c r="J37" s="117" t="n">
        <f aca="false">SUM(J28:J35)</f>
        <v>0</v>
      </c>
      <c r="K37" s="118"/>
      <c r="L37" s="39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</row>
    <row r="38" s="27" customFormat="true" ht="14.4" hidden="false" customHeight="true" outlineLevel="0" collapsed="false">
      <c r="A38" s="22"/>
      <c r="B38" s="23"/>
      <c r="C38" s="22"/>
      <c r="D38" s="22"/>
      <c r="E38" s="22"/>
      <c r="F38" s="22"/>
      <c r="G38" s="22"/>
      <c r="H38" s="22"/>
      <c r="I38" s="22"/>
      <c r="J38" s="22"/>
      <c r="K38" s="22"/>
      <c r="L38" s="39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</row>
    <row r="39" customFormat="false" ht="14.4" hidden="false" customHeight="true" outlineLevel="0" collapsed="false">
      <c r="B39" s="6"/>
      <c r="L39" s="6"/>
    </row>
    <row r="40" customFormat="false" ht="14.4" hidden="false" customHeight="true" outlineLevel="0" collapsed="false">
      <c r="B40" s="6"/>
      <c r="L40" s="6"/>
    </row>
    <row r="41" customFormat="false" ht="14.4" hidden="false" customHeight="true" outlineLevel="0" collapsed="false">
      <c r="B41" s="6"/>
      <c r="L41" s="6"/>
    </row>
    <row r="42" customFormat="false" ht="14.4" hidden="false" customHeight="true" outlineLevel="0" collapsed="false">
      <c r="B42" s="6"/>
      <c r="L42" s="6"/>
    </row>
    <row r="43" customFormat="false" ht="14.4" hidden="false" customHeight="true" outlineLevel="0" collapsed="false">
      <c r="B43" s="6"/>
      <c r="L43" s="6"/>
    </row>
    <row r="44" customFormat="false" ht="14.4" hidden="false" customHeight="true" outlineLevel="0" collapsed="false">
      <c r="B44" s="6"/>
      <c r="L44" s="6"/>
    </row>
    <row r="45" customFormat="false" ht="14.4" hidden="false" customHeight="true" outlineLevel="0" collapsed="false">
      <c r="B45" s="6"/>
      <c r="L45" s="6"/>
    </row>
    <row r="46" customFormat="false" ht="14.4" hidden="false" customHeight="true" outlineLevel="0" collapsed="false">
      <c r="B46" s="6"/>
      <c r="L46" s="6"/>
    </row>
    <row r="47" customFormat="false" ht="14.4" hidden="false" customHeight="true" outlineLevel="0" collapsed="false">
      <c r="B47" s="6"/>
      <c r="L47" s="6"/>
    </row>
    <row r="48" customFormat="false" ht="14.4" hidden="false" customHeight="true" outlineLevel="0" collapsed="false">
      <c r="B48" s="6"/>
      <c r="L48" s="6"/>
    </row>
    <row r="49" customFormat="false" ht="14.4" hidden="false" customHeight="true" outlineLevel="0" collapsed="false">
      <c r="B49" s="6"/>
      <c r="L49" s="6"/>
    </row>
    <row r="50" s="27" customFormat="true" ht="14.4" hidden="false" customHeight="true" outlineLevel="0" collapsed="false">
      <c r="B50" s="39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39"/>
    </row>
    <row r="51" customFormat="false" ht="12.8" hidden="false" customHeight="false" outlineLevel="0" collapsed="false">
      <c r="B51" s="6"/>
      <c r="L51" s="6"/>
    </row>
    <row r="52" customFormat="false" ht="12.8" hidden="false" customHeight="false" outlineLevel="0" collapsed="false">
      <c r="B52" s="6"/>
      <c r="L52" s="6"/>
    </row>
    <row r="53" customFormat="false" ht="12.8" hidden="false" customHeight="false" outlineLevel="0" collapsed="false">
      <c r="B53" s="6"/>
      <c r="L53" s="6"/>
    </row>
    <row r="54" customFormat="false" ht="12.8" hidden="false" customHeight="false" outlineLevel="0" collapsed="false">
      <c r="B54" s="6"/>
      <c r="L54" s="6"/>
    </row>
    <row r="55" customFormat="false" ht="12.8" hidden="false" customHeight="false" outlineLevel="0" collapsed="false">
      <c r="B55" s="6"/>
      <c r="L55" s="6"/>
    </row>
    <row r="56" customFormat="false" ht="12.8" hidden="false" customHeight="false" outlineLevel="0" collapsed="false">
      <c r="B56" s="6"/>
      <c r="L56" s="6"/>
    </row>
    <row r="57" customFormat="false" ht="12.8" hidden="false" customHeight="false" outlineLevel="0" collapsed="false">
      <c r="B57" s="6"/>
      <c r="L57" s="6"/>
    </row>
    <row r="58" customFormat="false" ht="12.8" hidden="false" customHeight="false" outlineLevel="0" collapsed="false">
      <c r="B58" s="6"/>
      <c r="L58" s="6"/>
    </row>
    <row r="59" customFormat="false" ht="12.8" hidden="false" customHeight="false" outlineLevel="0" collapsed="false">
      <c r="B59" s="6"/>
      <c r="L59" s="6"/>
    </row>
    <row r="60" customFormat="false" ht="12.8" hidden="false" customHeight="false" outlineLevel="0" collapsed="false">
      <c r="B60" s="6"/>
      <c r="L60" s="6"/>
    </row>
    <row r="61" s="27" customFormat="true" ht="12.8" hidden="false" customHeight="false" outlineLevel="0" collapsed="false">
      <c r="A61" s="22"/>
      <c r="B61" s="23"/>
      <c r="C61" s="22"/>
      <c r="D61" s="42" t="s">
        <v>49</v>
      </c>
      <c r="E61" s="25"/>
      <c r="F61" s="119" t="s">
        <v>50</v>
      </c>
      <c r="G61" s="42" t="s">
        <v>49</v>
      </c>
      <c r="H61" s="25"/>
      <c r="I61" s="25"/>
      <c r="J61" s="120" t="s">
        <v>50</v>
      </c>
      <c r="K61" s="25"/>
      <c r="L61" s="39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</row>
    <row r="62" customFormat="false" ht="12.8" hidden="false" customHeight="false" outlineLevel="0" collapsed="false">
      <c r="B62" s="6"/>
      <c r="L62" s="6"/>
    </row>
    <row r="63" customFormat="false" ht="12.8" hidden="false" customHeight="false" outlineLevel="0" collapsed="false">
      <c r="B63" s="6"/>
      <c r="L63" s="6"/>
    </row>
    <row r="64" customFormat="false" ht="12.8" hidden="false" customHeight="false" outlineLevel="0" collapsed="false">
      <c r="B64" s="6"/>
      <c r="L64" s="6"/>
    </row>
    <row r="65" s="27" customFormat="true" ht="12.8" hidden="false" customHeight="false" outlineLevel="0" collapsed="false">
      <c r="A65" s="22"/>
      <c r="B65" s="23"/>
      <c r="C65" s="22"/>
      <c r="D65" s="40" t="s">
        <v>51</v>
      </c>
      <c r="E65" s="43"/>
      <c r="F65" s="43"/>
      <c r="G65" s="40" t="s">
        <v>52</v>
      </c>
      <c r="H65" s="43"/>
      <c r="I65" s="43"/>
      <c r="J65" s="43"/>
      <c r="K65" s="43"/>
      <c r="L65" s="39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</row>
    <row r="66" customFormat="false" ht="12.8" hidden="false" customHeight="false" outlineLevel="0" collapsed="false">
      <c r="B66" s="6"/>
      <c r="L66" s="6"/>
    </row>
    <row r="67" customFormat="false" ht="12.8" hidden="false" customHeight="false" outlineLevel="0" collapsed="false">
      <c r="B67" s="6"/>
      <c r="L67" s="6"/>
    </row>
    <row r="68" customFormat="false" ht="12.8" hidden="false" customHeight="false" outlineLevel="0" collapsed="false">
      <c r="B68" s="6"/>
      <c r="L68" s="6"/>
    </row>
    <row r="69" customFormat="false" ht="12.8" hidden="false" customHeight="false" outlineLevel="0" collapsed="false">
      <c r="B69" s="6"/>
      <c r="L69" s="6"/>
    </row>
    <row r="70" customFormat="false" ht="12.8" hidden="false" customHeight="false" outlineLevel="0" collapsed="false">
      <c r="B70" s="6"/>
      <c r="L70" s="6"/>
    </row>
    <row r="71" customFormat="false" ht="12.8" hidden="false" customHeight="false" outlineLevel="0" collapsed="false">
      <c r="B71" s="6"/>
      <c r="L71" s="6"/>
    </row>
    <row r="72" customFormat="false" ht="12.8" hidden="false" customHeight="false" outlineLevel="0" collapsed="false">
      <c r="B72" s="6"/>
      <c r="L72" s="6"/>
    </row>
    <row r="73" customFormat="false" ht="12.8" hidden="false" customHeight="false" outlineLevel="0" collapsed="false">
      <c r="B73" s="6"/>
      <c r="L73" s="6"/>
    </row>
    <row r="74" customFormat="false" ht="12.8" hidden="false" customHeight="false" outlineLevel="0" collapsed="false">
      <c r="B74" s="6"/>
      <c r="L74" s="6"/>
    </row>
    <row r="75" customFormat="false" ht="12.8" hidden="false" customHeight="false" outlineLevel="0" collapsed="false">
      <c r="B75" s="6"/>
      <c r="L75" s="6"/>
    </row>
    <row r="76" s="27" customFormat="true" ht="12.8" hidden="false" customHeight="false" outlineLevel="0" collapsed="false">
      <c r="A76" s="22"/>
      <c r="B76" s="23"/>
      <c r="C76" s="22"/>
      <c r="D76" s="42" t="s">
        <v>49</v>
      </c>
      <c r="E76" s="25"/>
      <c r="F76" s="119" t="s">
        <v>50</v>
      </c>
      <c r="G76" s="42" t="s">
        <v>49</v>
      </c>
      <c r="H76" s="25"/>
      <c r="I76" s="25"/>
      <c r="J76" s="120" t="s">
        <v>50</v>
      </c>
      <c r="K76" s="25"/>
      <c r="L76" s="39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</row>
    <row r="77" s="27" customFormat="true" ht="14.4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</row>
    <row r="82" s="27" customFormat="true" ht="24.95" hidden="false" customHeight="true" outlineLevel="0" collapsed="false">
      <c r="A82" s="22"/>
      <c r="B82" s="23"/>
      <c r="C82" s="7" t="s">
        <v>83</v>
      </c>
      <c r="D82" s="22"/>
      <c r="E82" s="22"/>
      <c r="F82" s="22"/>
      <c r="G82" s="22"/>
      <c r="H82" s="22"/>
      <c r="I82" s="22"/>
      <c r="J82" s="22"/>
      <c r="K82" s="22"/>
      <c r="L82" s="39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39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</row>
    <row r="84" s="27" customFormat="true" ht="12" hidden="false" customHeight="true" outlineLevel="0" collapsed="false">
      <c r="A84" s="22"/>
      <c r="B84" s="23"/>
      <c r="C84" s="15" t="s">
        <v>15</v>
      </c>
      <c r="D84" s="22"/>
      <c r="E84" s="22"/>
      <c r="F84" s="22"/>
      <c r="G84" s="22"/>
      <c r="H84" s="22"/>
      <c r="I84" s="22"/>
      <c r="J84" s="22"/>
      <c r="K84" s="22"/>
      <c r="L84" s="39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</row>
    <row r="85" s="27" customFormat="true" ht="16.5" hidden="false" customHeight="true" outlineLevel="0" collapsed="false">
      <c r="A85" s="22"/>
      <c r="B85" s="23"/>
      <c r="C85" s="22"/>
      <c r="D85" s="22"/>
      <c r="E85" s="100" t="str">
        <f aca="false">E7</f>
        <v>Oprava sociálního zařízení-WC muži-3.patro</v>
      </c>
      <c r="F85" s="100"/>
      <c r="G85" s="100"/>
      <c r="H85" s="100"/>
      <c r="I85" s="22"/>
      <c r="J85" s="22"/>
      <c r="K85" s="22"/>
      <c r="L85" s="39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39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16" t="str">
        <f aca="false">F10</f>
        <v>Husova 3, Brno</v>
      </c>
      <c r="G87" s="22"/>
      <c r="H87" s="22"/>
      <c r="I87" s="15" t="s">
        <v>21</v>
      </c>
      <c r="J87" s="101" t="str">
        <f aca="false">IF(J10="","",J10)</f>
        <v>28. 2. 2024</v>
      </c>
      <c r="K87" s="22"/>
      <c r="L87" s="39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39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</row>
    <row r="89" s="27" customFormat="true" ht="15.15" hidden="false" customHeight="true" outlineLevel="0" collapsed="false">
      <c r="A89" s="22"/>
      <c r="B89" s="23"/>
      <c r="C89" s="15" t="s">
        <v>23</v>
      </c>
      <c r="D89" s="22"/>
      <c r="E89" s="22"/>
      <c r="F89" s="16" t="str">
        <f aca="false">E13</f>
        <v>MmBrna, OSM, Husova 3,Brno</v>
      </c>
      <c r="G89" s="22"/>
      <c r="H89" s="22"/>
      <c r="I89" s="15" t="s">
        <v>29</v>
      </c>
      <c r="J89" s="121" t="str">
        <f aca="false">E19</f>
        <v>Radka Volková</v>
      </c>
      <c r="K89" s="22"/>
      <c r="L89" s="39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</row>
    <row r="90" s="27" customFormat="true" ht="15.15" hidden="false" customHeight="true" outlineLevel="0" collapsed="false">
      <c r="A90" s="22"/>
      <c r="B90" s="23"/>
      <c r="C90" s="15" t="s">
        <v>27</v>
      </c>
      <c r="D90" s="22"/>
      <c r="E90" s="22"/>
      <c r="F90" s="16" t="str">
        <f aca="false">IF(E16="","",E16)</f>
        <v>Vyplň údaj</v>
      </c>
      <c r="G90" s="22"/>
      <c r="H90" s="22"/>
      <c r="I90" s="15" t="s">
        <v>32</v>
      </c>
      <c r="J90" s="121" t="str">
        <f aca="false">E22</f>
        <v>Radka Volková</v>
      </c>
      <c r="K90" s="22"/>
      <c r="L90" s="39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</row>
    <row r="91" s="27" customFormat="true" ht="10.3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39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</row>
    <row r="92" s="27" customFormat="true" ht="29.3" hidden="false" customHeight="true" outlineLevel="0" collapsed="false">
      <c r="A92" s="22"/>
      <c r="B92" s="23"/>
      <c r="C92" s="122" t="s">
        <v>84</v>
      </c>
      <c r="D92" s="113"/>
      <c r="E92" s="113"/>
      <c r="F92" s="113"/>
      <c r="G92" s="113"/>
      <c r="H92" s="113"/>
      <c r="I92" s="113"/>
      <c r="J92" s="123" t="s">
        <v>85</v>
      </c>
      <c r="K92" s="113"/>
      <c r="L92" s="39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</row>
    <row r="93" s="27" customFormat="true" ht="10.3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39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</row>
    <row r="94" s="27" customFormat="true" ht="22.8" hidden="false" customHeight="true" outlineLevel="0" collapsed="false">
      <c r="A94" s="22"/>
      <c r="B94" s="23"/>
      <c r="C94" s="124" t="s">
        <v>86</v>
      </c>
      <c r="D94" s="22"/>
      <c r="E94" s="22"/>
      <c r="F94" s="22"/>
      <c r="G94" s="22"/>
      <c r="H94" s="22"/>
      <c r="I94" s="22"/>
      <c r="J94" s="108" t="n">
        <f aca="false">J139</f>
        <v>0</v>
      </c>
      <c r="K94" s="22"/>
      <c r="L94" s="39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U94" s="3" t="s">
        <v>87</v>
      </c>
    </row>
    <row r="95" s="125" customFormat="true" ht="24.95" hidden="false" customHeight="true" outlineLevel="0" collapsed="false">
      <c r="B95" s="126"/>
      <c r="D95" s="127" t="s">
        <v>88</v>
      </c>
      <c r="E95" s="128"/>
      <c r="F95" s="128"/>
      <c r="G95" s="128"/>
      <c r="H95" s="128"/>
      <c r="I95" s="128"/>
      <c r="J95" s="129" t="n">
        <f aca="false">J140</f>
        <v>0</v>
      </c>
      <c r="L95" s="126"/>
    </row>
    <row r="96" s="130" customFormat="true" ht="19.9" hidden="false" customHeight="true" outlineLevel="0" collapsed="false">
      <c r="B96" s="131"/>
      <c r="D96" s="132" t="s">
        <v>89</v>
      </c>
      <c r="E96" s="133"/>
      <c r="F96" s="133"/>
      <c r="G96" s="133"/>
      <c r="H96" s="133"/>
      <c r="I96" s="133"/>
      <c r="J96" s="134" t="n">
        <f aca="false">J141</f>
        <v>0</v>
      </c>
      <c r="L96" s="131"/>
    </row>
    <row r="97" s="130" customFormat="true" ht="19.9" hidden="false" customHeight="true" outlineLevel="0" collapsed="false">
      <c r="B97" s="131"/>
      <c r="D97" s="132" t="s">
        <v>90</v>
      </c>
      <c r="E97" s="133"/>
      <c r="F97" s="133"/>
      <c r="G97" s="133"/>
      <c r="H97" s="133"/>
      <c r="I97" s="133"/>
      <c r="J97" s="134" t="n">
        <f aca="false">J143</f>
        <v>0</v>
      </c>
      <c r="L97" s="131"/>
    </row>
    <row r="98" s="130" customFormat="true" ht="19.9" hidden="false" customHeight="true" outlineLevel="0" collapsed="false">
      <c r="B98" s="131"/>
      <c r="D98" s="132" t="s">
        <v>91</v>
      </c>
      <c r="E98" s="133"/>
      <c r="F98" s="133"/>
      <c r="G98" s="133"/>
      <c r="H98" s="133"/>
      <c r="I98" s="133"/>
      <c r="J98" s="134" t="n">
        <f aca="false">J156</f>
        <v>0</v>
      </c>
      <c r="L98" s="131"/>
    </row>
    <row r="99" s="130" customFormat="true" ht="19.9" hidden="false" customHeight="true" outlineLevel="0" collapsed="false">
      <c r="B99" s="131"/>
      <c r="D99" s="132" t="s">
        <v>92</v>
      </c>
      <c r="E99" s="133"/>
      <c r="F99" s="133"/>
      <c r="G99" s="133"/>
      <c r="H99" s="133"/>
      <c r="I99" s="133"/>
      <c r="J99" s="134" t="n">
        <f aca="false">J188</f>
        <v>0</v>
      </c>
      <c r="L99" s="131"/>
    </row>
    <row r="100" s="130" customFormat="true" ht="19.9" hidden="false" customHeight="true" outlineLevel="0" collapsed="false">
      <c r="B100" s="131"/>
      <c r="D100" s="132" t="s">
        <v>93</v>
      </c>
      <c r="E100" s="133"/>
      <c r="F100" s="133"/>
      <c r="G100" s="133"/>
      <c r="H100" s="133"/>
      <c r="I100" s="133"/>
      <c r="J100" s="134" t="n">
        <f aca="false">J224</f>
        <v>0</v>
      </c>
      <c r="L100" s="131"/>
    </row>
    <row r="101" s="130" customFormat="true" ht="19.9" hidden="false" customHeight="true" outlineLevel="0" collapsed="false">
      <c r="B101" s="131"/>
      <c r="D101" s="132" t="s">
        <v>94</v>
      </c>
      <c r="E101" s="133"/>
      <c r="F101" s="133"/>
      <c r="G101" s="133"/>
      <c r="H101" s="133"/>
      <c r="I101" s="133"/>
      <c r="J101" s="134" t="n">
        <f aca="false">J230</f>
        <v>0</v>
      </c>
      <c r="L101" s="131"/>
    </row>
    <row r="102" s="125" customFormat="true" ht="24.95" hidden="false" customHeight="true" outlineLevel="0" collapsed="false">
      <c r="B102" s="126"/>
      <c r="D102" s="127" t="s">
        <v>95</v>
      </c>
      <c r="E102" s="128"/>
      <c r="F102" s="128"/>
      <c r="G102" s="128"/>
      <c r="H102" s="128"/>
      <c r="I102" s="128"/>
      <c r="J102" s="129" t="n">
        <f aca="false">J232</f>
        <v>0</v>
      </c>
      <c r="L102" s="126"/>
    </row>
    <row r="103" s="130" customFormat="true" ht="19.9" hidden="false" customHeight="true" outlineLevel="0" collapsed="false">
      <c r="B103" s="131"/>
      <c r="D103" s="132" t="s">
        <v>96</v>
      </c>
      <c r="E103" s="133"/>
      <c r="F103" s="133"/>
      <c r="G103" s="133"/>
      <c r="H103" s="133"/>
      <c r="I103" s="133"/>
      <c r="J103" s="134" t="n">
        <f aca="false">J233</f>
        <v>0</v>
      </c>
      <c r="L103" s="131"/>
    </row>
    <row r="104" s="130" customFormat="true" ht="19.9" hidden="false" customHeight="true" outlineLevel="0" collapsed="false">
      <c r="B104" s="131"/>
      <c r="D104" s="132" t="s">
        <v>97</v>
      </c>
      <c r="E104" s="133"/>
      <c r="F104" s="133"/>
      <c r="G104" s="133"/>
      <c r="H104" s="133"/>
      <c r="I104" s="133"/>
      <c r="J104" s="134" t="n">
        <f aca="false">J247</f>
        <v>0</v>
      </c>
      <c r="L104" s="131"/>
    </row>
    <row r="105" s="130" customFormat="true" ht="19.9" hidden="false" customHeight="true" outlineLevel="0" collapsed="false">
      <c r="B105" s="131"/>
      <c r="D105" s="132" t="s">
        <v>98</v>
      </c>
      <c r="E105" s="133"/>
      <c r="F105" s="133"/>
      <c r="G105" s="133"/>
      <c r="H105" s="133"/>
      <c r="I105" s="133"/>
      <c r="J105" s="134" t="n">
        <f aca="false">J258</f>
        <v>0</v>
      </c>
      <c r="L105" s="131"/>
    </row>
    <row r="106" s="130" customFormat="true" ht="19.9" hidden="false" customHeight="true" outlineLevel="0" collapsed="false">
      <c r="B106" s="131"/>
      <c r="D106" s="132" t="s">
        <v>99</v>
      </c>
      <c r="E106" s="133"/>
      <c r="F106" s="133"/>
      <c r="G106" s="133"/>
      <c r="H106" s="133"/>
      <c r="I106" s="133"/>
      <c r="J106" s="134" t="n">
        <f aca="false">J292</f>
        <v>0</v>
      </c>
      <c r="L106" s="131"/>
    </row>
    <row r="107" s="130" customFormat="true" ht="19.9" hidden="false" customHeight="true" outlineLevel="0" collapsed="false">
      <c r="B107" s="131"/>
      <c r="D107" s="132" t="s">
        <v>100</v>
      </c>
      <c r="E107" s="133"/>
      <c r="F107" s="133"/>
      <c r="G107" s="133"/>
      <c r="H107" s="133"/>
      <c r="I107" s="133"/>
      <c r="J107" s="134" t="n">
        <f aca="false">J296</f>
        <v>0</v>
      </c>
      <c r="L107" s="131"/>
    </row>
    <row r="108" s="130" customFormat="true" ht="19.9" hidden="false" customHeight="true" outlineLevel="0" collapsed="false">
      <c r="B108" s="131"/>
      <c r="D108" s="132" t="s">
        <v>101</v>
      </c>
      <c r="E108" s="133"/>
      <c r="F108" s="133"/>
      <c r="G108" s="133"/>
      <c r="H108" s="133"/>
      <c r="I108" s="133"/>
      <c r="J108" s="134" t="n">
        <f aca="false">J303</f>
        <v>0</v>
      </c>
      <c r="L108" s="131"/>
    </row>
    <row r="109" s="130" customFormat="true" ht="19.9" hidden="false" customHeight="true" outlineLevel="0" collapsed="false">
      <c r="B109" s="131"/>
      <c r="D109" s="132" t="s">
        <v>102</v>
      </c>
      <c r="E109" s="133"/>
      <c r="F109" s="133"/>
      <c r="G109" s="133"/>
      <c r="H109" s="133"/>
      <c r="I109" s="133"/>
      <c r="J109" s="134" t="n">
        <f aca="false">J311</f>
        <v>0</v>
      </c>
      <c r="L109" s="131"/>
    </row>
    <row r="110" s="130" customFormat="true" ht="19.9" hidden="false" customHeight="true" outlineLevel="0" collapsed="false">
      <c r="B110" s="131"/>
      <c r="D110" s="132" t="s">
        <v>103</v>
      </c>
      <c r="E110" s="133"/>
      <c r="F110" s="133"/>
      <c r="G110" s="133"/>
      <c r="H110" s="133"/>
      <c r="I110" s="133"/>
      <c r="J110" s="134" t="n">
        <f aca="false">J339</f>
        <v>0</v>
      </c>
      <c r="L110" s="131"/>
    </row>
    <row r="111" s="130" customFormat="true" ht="19.9" hidden="false" customHeight="true" outlineLevel="0" collapsed="false">
      <c r="B111" s="131"/>
      <c r="D111" s="132" t="s">
        <v>104</v>
      </c>
      <c r="E111" s="133"/>
      <c r="F111" s="133"/>
      <c r="G111" s="133"/>
      <c r="H111" s="133"/>
      <c r="I111" s="133"/>
      <c r="J111" s="134" t="n">
        <f aca="false">J346</f>
        <v>0</v>
      </c>
      <c r="L111" s="131"/>
    </row>
    <row r="112" s="130" customFormat="true" ht="19.9" hidden="false" customHeight="true" outlineLevel="0" collapsed="false">
      <c r="B112" s="131"/>
      <c r="D112" s="132" t="s">
        <v>105</v>
      </c>
      <c r="E112" s="133"/>
      <c r="F112" s="133"/>
      <c r="G112" s="133"/>
      <c r="H112" s="133"/>
      <c r="I112" s="133"/>
      <c r="J112" s="134" t="n">
        <f aca="false">J360</f>
        <v>0</v>
      </c>
      <c r="L112" s="131"/>
    </row>
    <row r="113" s="130" customFormat="true" ht="19.9" hidden="false" customHeight="true" outlineLevel="0" collapsed="false">
      <c r="B113" s="131"/>
      <c r="D113" s="132" t="s">
        <v>106</v>
      </c>
      <c r="E113" s="133"/>
      <c r="F113" s="133"/>
      <c r="G113" s="133"/>
      <c r="H113" s="133"/>
      <c r="I113" s="133"/>
      <c r="J113" s="134" t="n">
        <f aca="false">J372</f>
        <v>0</v>
      </c>
      <c r="L113" s="131"/>
    </row>
    <row r="114" s="130" customFormat="true" ht="19.9" hidden="false" customHeight="true" outlineLevel="0" collapsed="false">
      <c r="B114" s="131"/>
      <c r="D114" s="132" t="s">
        <v>107</v>
      </c>
      <c r="E114" s="133"/>
      <c r="F114" s="133"/>
      <c r="G114" s="133"/>
      <c r="H114" s="133"/>
      <c r="I114" s="133"/>
      <c r="J114" s="134" t="n">
        <f aca="false">J389</f>
        <v>0</v>
      </c>
      <c r="L114" s="131"/>
    </row>
    <row r="115" s="130" customFormat="true" ht="19.9" hidden="false" customHeight="true" outlineLevel="0" collapsed="false">
      <c r="B115" s="131"/>
      <c r="D115" s="132" t="s">
        <v>108</v>
      </c>
      <c r="E115" s="133"/>
      <c r="F115" s="133"/>
      <c r="G115" s="133"/>
      <c r="H115" s="133"/>
      <c r="I115" s="133"/>
      <c r="J115" s="134" t="n">
        <f aca="false">J414</f>
        <v>0</v>
      </c>
      <c r="L115" s="131"/>
    </row>
    <row r="116" s="130" customFormat="true" ht="19.9" hidden="false" customHeight="true" outlineLevel="0" collapsed="false">
      <c r="B116" s="131"/>
      <c r="D116" s="132" t="s">
        <v>109</v>
      </c>
      <c r="E116" s="133"/>
      <c r="F116" s="133"/>
      <c r="G116" s="133"/>
      <c r="H116" s="133"/>
      <c r="I116" s="133"/>
      <c r="J116" s="134" t="n">
        <f aca="false">J420</f>
        <v>0</v>
      </c>
      <c r="L116" s="131"/>
    </row>
    <row r="117" s="125" customFormat="true" ht="24.95" hidden="false" customHeight="true" outlineLevel="0" collapsed="false">
      <c r="B117" s="126"/>
      <c r="D117" s="127" t="s">
        <v>110</v>
      </c>
      <c r="E117" s="128"/>
      <c r="F117" s="128"/>
      <c r="G117" s="128"/>
      <c r="H117" s="128"/>
      <c r="I117" s="128"/>
      <c r="J117" s="129" t="n">
        <f aca="false">J422</f>
        <v>0</v>
      </c>
      <c r="L117" s="126"/>
    </row>
    <row r="118" s="125" customFormat="true" ht="24.95" hidden="false" customHeight="true" outlineLevel="0" collapsed="false">
      <c r="B118" s="126"/>
      <c r="D118" s="127" t="s">
        <v>111</v>
      </c>
      <c r="E118" s="128"/>
      <c r="F118" s="128"/>
      <c r="G118" s="128"/>
      <c r="H118" s="128"/>
      <c r="I118" s="128"/>
      <c r="J118" s="129" t="n">
        <f aca="false">J429</f>
        <v>0</v>
      </c>
      <c r="L118" s="126"/>
    </row>
    <row r="119" s="130" customFormat="true" ht="19.9" hidden="false" customHeight="true" outlineLevel="0" collapsed="false">
      <c r="B119" s="131"/>
      <c r="D119" s="132" t="s">
        <v>112</v>
      </c>
      <c r="E119" s="133"/>
      <c r="F119" s="133"/>
      <c r="G119" s="133"/>
      <c r="H119" s="133"/>
      <c r="I119" s="133"/>
      <c r="J119" s="134" t="n">
        <f aca="false">J430</f>
        <v>0</v>
      </c>
      <c r="L119" s="131"/>
    </row>
    <row r="120" s="130" customFormat="true" ht="19.9" hidden="false" customHeight="true" outlineLevel="0" collapsed="false">
      <c r="B120" s="131"/>
      <c r="D120" s="132" t="s">
        <v>113</v>
      </c>
      <c r="E120" s="133"/>
      <c r="F120" s="133"/>
      <c r="G120" s="133"/>
      <c r="H120" s="133"/>
      <c r="I120" s="133"/>
      <c r="J120" s="134" t="n">
        <f aca="false">J432</f>
        <v>0</v>
      </c>
      <c r="L120" s="131"/>
    </row>
    <row r="121" s="130" customFormat="true" ht="19.9" hidden="false" customHeight="true" outlineLevel="0" collapsed="false">
      <c r="B121" s="131"/>
      <c r="D121" s="132" t="s">
        <v>114</v>
      </c>
      <c r="E121" s="133"/>
      <c r="F121" s="133"/>
      <c r="G121" s="133"/>
      <c r="H121" s="133"/>
      <c r="I121" s="133"/>
      <c r="J121" s="134" t="n">
        <f aca="false">J434</f>
        <v>0</v>
      </c>
      <c r="L121" s="131"/>
    </row>
    <row r="122" s="27" customFormat="true" ht="21.85" hidden="false" customHeight="true" outlineLevel="0" collapsed="false">
      <c r="A122" s="22"/>
      <c r="B122" s="23"/>
      <c r="C122" s="22"/>
      <c r="D122" s="22"/>
      <c r="E122" s="22"/>
      <c r="F122" s="22"/>
      <c r="G122" s="22"/>
      <c r="H122" s="22"/>
      <c r="I122" s="22"/>
      <c r="J122" s="22"/>
      <c r="K122" s="22"/>
      <c r="L122" s="39"/>
      <c r="S122" s="22"/>
      <c r="T122" s="22"/>
      <c r="U122" s="22"/>
      <c r="V122" s="22"/>
      <c r="W122" s="22"/>
      <c r="X122" s="22"/>
      <c r="Y122" s="22"/>
      <c r="Z122" s="22"/>
      <c r="AA122" s="22"/>
      <c r="AB122" s="22"/>
      <c r="AC122" s="22"/>
      <c r="AD122" s="22"/>
      <c r="AE122" s="22"/>
    </row>
    <row r="123" s="27" customFormat="true" ht="6.95" hidden="false" customHeight="true" outlineLevel="0" collapsed="false">
      <c r="A123" s="22"/>
      <c r="B123" s="44"/>
      <c r="C123" s="45"/>
      <c r="D123" s="45"/>
      <c r="E123" s="45"/>
      <c r="F123" s="45"/>
      <c r="G123" s="45"/>
      <c r="H123" s="45"/>
      <c r="I123" s="45"/>
      <c r="J123" s="45"/>
      <c r="K123" s="45"/>
      <c r="L123" s="39"/>
      <c r="S123" s="22"/>
      <c r="T123" s="22"/>
      <c r="U123" s="22"/>
      <c r="V123" s="22"/>
      <c r="W123" s="22"/>
      <c r="X123" s="22"/>
      <c r="Y123" s="22"/>
      <c r="Z123" s="22"/>
      <c r="AA123" s="22"/>
      <c r="AB123" s="22"/>
      <c r="AC123" s="22"/>
      <c r="AD123" s="22"/>
      <c r="AE123" s="22"/>
    </row>
    <row r="127" s="27" customFormat="true" ht="6.95" hidden="false" customHeight="true" outlineLevel="0" collapsed="false">
      <c r="A127" s="22"/>
      <c r="B127" s="46"/>
      <c r="C127" s="47"/>
      <c r="D127" s="47"/>
      <c r="E127" s="47"/>
      <c r="F127" s="47"/>
      <c r="G127" s="47"/>
      <c r="H127" s="47"/>
      <c r="I127" s="47"/>
      <c r="J127" s="47"/>
      <c r="K127" s="47"/>
      <c r="L127" s="39"/>
      <c r="S127" s="22"/>
      <c r="T127" s="22"/>
      <c r="U127" s="22"/>
      <c r="V127" s="22"/>
      <c r="W127" s="22"/>
      <c r="X127" s="22"/>
      <c r="Y127" s="22"/>
      <c r="Z127" s="22"/>
      <c r="AA127" s="22"/>
      <c r="AB127" s="22"/>
      <c r="AC127" s="22"/>
      <c r="AD127" s="22"/>
      <c r="AE127" s="22"/>
    </row>
    <row r="128" s="27" customFormat="true" ht="24.95" hidden="false" customHeight="true" outlineLevel="0" collapsed="false">
      <c r="A128" s="22"/>
      <c r="B128" s="23"/>
      <c r="C128" s="7" t="s">
        <v>115</v>
      </c>
      <c r="D128" s="22"/>
      <c r="E128" s="22"/>
      <c r="F128" s="22"/>
      <c r="G128" s="22"/>
      <c r="H128" s="22"/>
      <c r="I128" s="22"/>
      <c r="J128" s="22"/>
      <c r="K128" s="22"/>
      <c r="L128" s="39"/>
      <c r="S128" s="22"/>
      <c r="T128" s="22"/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</row>
    <row r="129" s="27" customFormat="true" ht="6.95" hidden="false" customHeight="true" outlineLevel="0" collapsed="false">
      <c r="A129" s="22"/>
      <c r="B129" s="23"/>
      <c r="C129" s="22"/>
      <c r="D129" s="22"/>
      <c r="E129" s="22"/>
      <c r="F129" s="22"/>
      <c r="G129" s="22"/>
      <c r="H129" s="22"/>
      <c r="I129" s="22"/>
      <c r="J129" s="22"/>
      <c r="K129" s="22"/>
      <c r="L129" s="39"/>
      <c r="S129" s="22"/>
      <c r="T129" s="22"/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</row>
    <row r="130" s="27" customFormat="true" ht="12" hidden="false" customHeight="true" outlineLevel="0" collapsed="false">
      <c r="A130" s="22"/>
      <c r="B130" s="23"/>
      <c r="C130" s="15" t="s">
        <v>15</v>
      </c>
      <c r="D130" s="22"/>
      <c r="E130" s="22"/>
      <c r="F130" s="22"/>
      <c r="G130" s="22"/>
      <c r="H130" s="22"/>
      <c r="I130" s="22"/>
      <c r="J130" s="22"/>
      <c r="K130" s="22"/>
      <c r="L130" s="39"/>
      <c r="S130" s="22"/>
      <c r="T130" s="22"/>
      <c r="U130" s="22"/>
      <c r="V130" s="22"/>
      <c r="W130" s="22"/>
      <c r="X130" s="22"/>
      <c r="Y130" s="22"/>
      <c r="Z130" s="22"/>
      <c r="AA130" s="22"/>
      <c r="AB130" s="22"/>
      <c r="AC130" s="22"/>
      <c r="AD130" s="22"/>
      <c r="AE130" s="22"/>
    </row>
    <row r="131" s="27" customFormat="true" ht="16.5" hidden="false" customHeight="true" outlineLevel="0" collapsed="false">
      <c r="A131" s="22"/>
      <c r="B131" s="23"/>
      <c r="C131" s="22"/>
      <c r="D131" s="22"/>
      <c r="E131" s="100" t="str">
        <f aca="false">E7</f>
        <v>Oprava sociálního zařízení-WC muži-3.patro</v>
      </c>
      <c r="F131" s="100"/>
      <c r="G131" s="100"/>
      <c r="H131" s="100"/>
      <c r="I131" s="22"/>
      <c r="J131" s="22"/>
      <c r="K131" s="22"/>
      <c r="L131" s="39"/>
      <c r="S131" s="22"/>
      <c r="T131" s="22"/>
      <c r="U131" s="22"/>
      <c r="V131" s="22"/>
      <c r="W131" s="22"/>
      <c r="X131" s="22"/>
      <c r="Y131" s="22"/>
      <c r="Z131" s="22"/>
      <c r="AA131" s="22"/>
      <c r="AB131" s="22"/>
      <c r="AC131" s="22"/>
      <c r="AD131" s="22"/>
      <c r="AE131" s="22"/>
    </row>
    <row r="132" s="27" customFormat="true" ht="6.95" hidden="false" customHeight="true" outlineLevel="0" collapsed="false">
      <c r="A132" s="22"/>
      <c r="B132" s="23"/>
      <c r="C132" s="22"/>
      <c r="D132" s="22"/>
      <c r="E132" s="22"/>
      <c r="F132" s="22"/>
      <c r="G132" s="22"/>
      <c r="H132" s="22"/>
      <c r="I132" s="22"/>
      <c r="J132" s="22"/>
      <c r="K132" s="22"/>
      <c r="L132" s="39"/>
      <c r="S132" s="22"/>
      <c r="T132" s="22"/>
      <c r="U132" s="22"/>
      <c r="V132" s="22"/>
      <c r="W132" s="22"/>
      <c r="X132" s="22"/>
      <c r="Y132" s="22"/>
      <c r="Z132" s="22"/>
      <c r="AA132" s="22"/>
      <c r="AB132" s="22"/>
      <c r="AC132" s="22"/>
      <c r="AD132" s="22"/>
      <c r="AE132" s="22"/>
    </row>
    <row r="133" s="27" customFormat="true" ht="12" hidden="false" customHeight="true" outlineLevel="0" collapsed="false">
      <c r="A133" s="22"/>
      <c r="B133" s="23"/>
      <c r="C133" s="15" t="s">
        <v>19</v>
      </c>
      <c r="D133" s="22"/>
      <c r="E133" s="22"/>
      <c r="F133" s="16" t="str">
        <f aca="false">F10</f>
        <v>Husova 3, Brno</v>
      </c>
      <c r="G133" s="22"/>
      <c r="H133" s="22"/>
      <c r="I133" s="15" t="s">
        <v>21</v>
      </c>
      <c r="J133" s="101" t="str">
        <f aca="false">IF(J10="","",J10)</f>
        <v>28. 2. 2024</v>
      </c>
      <c r="K133" s="22"/>
      <c r="L133" s="39"/>
      <c r="S133" s="22"/>
      <c r="T133" s="22"/>
      <c r="U133" s="22"/>
      <c r="V133" s="22"/>
      <c r="W133" s="22"/>
      <c r="X133" s="22"/>
      <c r="Y133" s="22"/>
      <c r="Z133" s="22"/>
      <c r="AA133" s="22"/>
      <c r="AB133" s="22"/>
      <c r="AC133" s="22"/>
      <c r="AD133" s="22"/>
      <c r="AE133" s="22"/>
    </row>
    <row r="134" s="27" customFormat="true" ht="6.95" hidden="false" customHeight="true" outlineLevel="0" collapsed="false">
      <c r="A134" s="22"/>
      <c r="B134" s="23"/>
      <c r="C134" s="22"/>
      <c r="D134" s="22"/>
      <c r="E134" s="22"/>
      <c r="F134" s="22"/>
      <c r="G134" s="22"/>
      <c r="H134" s="22"/>
      <c r="I134" s="22"/>
      <c r="J134" s="22"/>
      <c r="K134" s="22"/>
      <c r="L134" s="39"/>
      <c r="S134" s="22"/>
      <c r="T134" s="22"/>
      <c r="U134" s="22"/>
      <c r="V134" s="22"/>
      <c r="W134" s="22"/>
      <c r="X134" s="22"/>
      <c r="Y134" s="22"/>
      <c r="Z134" s="22"/>
      <c r="AA134" s="22"/>
      <c r="AB134" s="22"/>
      <c r="AC134" s="22"/>
      <c r="AD134" s="22"/>
      <c r="AE134" s="22"/>
    </row>
    <row r="135" s="27" customFormat="true" ht="15.15" hidden="false" customHeight="true" outlineLevel="0" collapsed="false">
      <c r="A135" s="22"/>
      <c r="B135" s="23"/>
      <c r="C135" s="15" t="s">
        <v>23</v>
      </c>
      <c r="D135" s="22"/>
      <c r="E135" s="22"/>
      <c r="F135" s="16" t="str">
        <f aca="false">E13</f>
        <v>MmBrna, OSM, Husova 3,Brno</v>
      </c>
      <c r="G135" s="22"/>
      <c r="H135" s="22"/>
      <c r="I135" s="15" t="s">
        <v>29</v>
      </c>
      <c r="J135" s="121" t="str">
        <f aca="false">E19</f>
        <v>Radka Volková</v>
      </c>
      <c r="K135" s="22"/>
      <c r="L135" s="39"/>
      <c r="S135" s="22"/>
      <c r="T135" s="22"/>
      <c r="U135" s="22"/>
      <c r="V135" s="22"/>
      <c r="W135" s="22"/>
      <c r="X135" s="22"/>
      <c r="Y135" s="22"/>
      <c r="Z135" s="22"/>
      <c r="AA135" s="22"/>
      <c r="AB135" s="22"/>
      <c r="AC135" s="22"/>
      <c r="AD135" s="22"/>
      <c r="AE135" s="22"/>
    </row>
    <row r="136" s="27" customFormat="true" ht="15.15" hidden="false" customHeight="true" outlineLevel="0" collapsed="false">
      <c r="A136" s="22"/>
      <c r="B136" s="23"/>
      <c r="C136" s="15" t="s">
        <v>27</v>
      </c>
      <c r="D136" s="22"/>
      <c r="E136" s="22"/>
      <c r="F136" s="16" t="str">
        <f aca="false">IF(E16="","",E16)</f>
        <v>Vyplň údaj</v>
      </c>
      <c r="G136" s="22"/>
      <c r="H136" s="22"/>
      <c r="I136" s="15" t="s">
        <v>32</v>
      </c>
      <c r="J136" s="121" t="str">
        <f aca="false">E22</f>
        <v>Radka Volková</v>
      </c>
      <c r="K136" s="22"/>
      <c r="L136" s="39"/>
      <c r="S136" s="22"/>
      <c r="T136" s="22"/>
      <c r="U136" s="22"/>
      <c r="V136" s="22"/>
      <c r="W136" s="22"/>
      <c r="X136" s="22"/>
      <c r="Y136" s="22"/>
      <c r="Z136" s="22"/>
      <c r="AA136" s="22"/>
      <c r="AB136" s="22"/>
      <c r="AC136" s="22"/>
      <c r="AD136" s="22"/>
      <c r="AE136" s="22"/>
    </row>
    <row r="137" s="27" customFormat="true" ht="10.3" hidden="false" customHeight="true" outlineLevel="0" collapsed="false">
      <c r="A137" s="22"/>
      <c r="B137" s="23"/>
      <c r="C137" s="22"/>
      <c r="D137" s="22"/>
      <c r="E137" s="22"/>
      <c r="F137" s="22"/>
      <c r="G137" s="22"/>
      <c r="H137" s="22"/>
      <c r="I137" s="22"/>
      <c r="J137" s="22"/>
      <c r="K137" s="22"/>
      <c r="L137" s="39"/>
      <c r="S137" s="22"/>
      <c r="T137" s="22"/>
      <c r="U137" s="22"/>
      <c r="V137" s="22"/>
      <c r="W137" s="22"/>
      <c r="X137" s="22"/>
      <c r="Y137" s="22"/>
      <c r="Z137" s="22"/>
      <c r="AA137" s="22"/>
      <c r="AB137" s="22"/>
      <c r="AC137" s="22"/>
      <c r="AD137" s="22"/>
      <c r="AE137" s="22"/>
    </row>
    <row r="138" s="141" customFormat="true" ht="29.3" hidden="false" customHeight="true" outlineLevel="0" collapsed="false">
      <c r="A138" s="135"/>
      <c r="B138" s="136"/>
      <c r="C138" s="137" t="s">
        <v>116</v>
      </c>
      <c r="D138" s="138" t="s">
        <v>59</v>
      </c>
      <c r="E138" s="138" t="s">
        <v>55</v>
      </c>
      <c r="F138" s="138" t="s">
        <v>56</v>
      </c>
      <c r="G138" s="138" t="s">
        <v>117</v>
      </c>
      <c r="H138" s="138" t="s">
        <v>118</v>
      </c>
      <c r="I138" s="138" t="s">
        <v>119</v>
      </c>
      <c r="J138" s="138" t="s">
        <v>85</v>
      </c>
      <c r="K138" s="139" t="s">
        <v>120</v>
      </c>
      <c r="L138" s="140"/>
      <c r="M138" s="68"/>
      <c r="N138" s="69" t="s">
        <v>38</v>
      </c>
      <c r="O138" s="69" t="s">
        <v>121</v>
      </c>
      <c r="P138" s="69" t="s">
        <v>122</v>
      </c>
      <c r="Q138" s="69" t="s">
        <v>123</v>
      </c>
      <c r="R138" s="69" t="s">
        <v>124</v>
      </c>
      <c r="S138" s="69" t="s">
        <v>125</v>
      </c>
      <c r="T138" s="70" t="s">
        <v>126</v>
      </c>
      <c r="U138" s="135"/>
      <c r="V138" s="135"/>
      <c r="W138" s="135"/>
      <c r="X138" s="135"/>
      <c r="Y138" s="135"/>
      <c r="Z138" s="135"/>
      <c r="AA138" s="135"/>
      <c r="AB138" s="135"/>
      <c r="AC138" s="135"/>
      <c r="AD138" s="135"/>
      <c r="AE138" s="135"/>
    </row>
    <row r="139" s="27" customFormat="true" ht="22.8" hidden="false" customHeight="true" outlineLevel="0" collapsed="false">
      <c r="A139" s="22"/>
      <c r="B139" s="23"/>
      <c r="C139" s="76" t="s">
        <v>127</v>
      </c>
      <c r="D139" s="22"/>
      <c r="E139" s="22"/>
      <c r="F139" s="22"/>
      <c r="G139" s="22"/>
      <c r="H139" s="22"/>
      <c r="I139" s="22"/>
      <c r="J139" s="142" t="n">
        <f aca="false">BK139</f>
        <v>0</v>
      </c>
      <c r="K139" s="22"/>
      <c r="L139" s="23"/>
      <c r="M139" s="71"/>
      <c r="N139" s="58"/>
      <c r="O139" s="72"/>
      <c r="P139" s="143" t="n">
        <f aca="false">P140+P232+P422+P429</f>
        <v>0</v>
      </c>
      <c r="Q139" s="72"/>
      <c r="R139" s="143" t="n">
        <f aca="false">R140+R232+R422+R429</f>
        <v>6.00972262</v>
      </c>
      <c r="S139" s="72"/>
      <c r="T139" s="144" t="n">
        <f aca="false">T140+T232+T422+T429</f>
        <v>6.6348646</v>
      </c>
      <c r="U139" s="22"/>
      <c r="V139" s="22"/>
      <c r="W139" s="22"/>
      <c r="X139" s="22"/>
      <c r="Y139" s="22"/>
      <c r="Z139" s="22"/>
      <c r="AA139" s="22"/>
      <c r="AB139" s="22"/>
      <c r="AC139" s="22"/>
      <c r="AD139" s="22"/>
      <c r="AE139" s="22"/>
      <c r="AT139" s="3" t="s">
        <v>73</v>
      </c>
      <c r="AU139" s="3" t="s">
        <v>87</v>
      </c>
      <c r="BK139" s="145" t="n">
        <f aca="false">BK140+BK232+BK422+BK429</f>
        <v>0</v>
      </c>
    </row>
    <row r="140" s="146" customFormat="true" ht="25.9" hidden="false" customHeight="true" outlineLevel="0" collapsed="false">
      <c r="B140" s="147"/>
      <c r="D140" s="148" t="s">
        <v>73</v>
      </c>
      <c r="E140" s="149" t="s">
        <v>128</v>
      </c>
      <c r="F140" s="149" t="s">
        <v>129</v>
      </c>
      <c r="I140" s="150"/>
      <c r="J140" s="151" t="n">
        <f aca="false">BK140</f>
        <v>0</v>
      </c>
      <c r="L140" s="147"/>
      <c r="M140" s="152"/>
      <c r="N140" s="153"/>
      <c r="O140" s="153"/>
      <c r="P140" s="154" t="n">
        <f aca="false">P141+P143+P156+P188+P224+P230</f>
        <v>0</v>
      </c>
      <c r="Q140" s="153"/>
      <c r="R140" s="154" t="n">
        <f aca="false">R141+R143+R156+R188+R224+R230</f>
        <v>3.27518396</v>
      </c>
      <c r="S140" s="153"/>
      <c r="T140" s="155" t="n">
        <f aca="false">T141+T143+T156+T188+T224+T230</f>
        <v>6.121558</v>
      </c>
      <c r="AR140" s="148" t="s">
        <v>79</v>
      </c>
      <c r="AT140" s="156" t="s">
        <v>73</v>
      </c>
      <c r="AU140" s="156" t="s">
        <v>74</v>
      </c>
      <c r="AY140" s="148" t="s">
        <v>130</v>
      </c>
      <c r="BK140" s="157" t="n">
        <f aca="false">BK141+BK143+BK156+BK188+BK224+BK230</f>
        <v>0</v>
      </c>
    </row>
    <row r="141" s="146" customFormat="true" ht="22.8" hidden="false" customHeight="true" outlineLevel="0" collapsed="false">
      <c r="B141" s="147"/>
      <c r="D141" s="148" t="s">
        <v>73</v>
      </c>
      <c r="E141" s="158" t="s">
        <v>79</v>
      </c>
      <c r="F141" s="158" t="s">
        <v>131</v>
      </c>
      <c r="I141" s="150"/>
      <c r="J141" s="159" t="n">
        <f aca="false">BK141</f>
        <v>0</v>
      </c>
      <c r="L141" s="147"/>
      <c r="M141" s="152"/>
      <c r="N141" s="153"/>
      <c r="O141" s="153"/>
      <c r="P141" s="154" t="n">
        <f aca="false">P142</f>
        <v>0</v>
      </c>
      <c r="Q141" s="153"/>
      <c r="R141" s="154" t="n">
        <f aca="false">R142</f>
        <v>0</v>
      </c>
      <c r="S141" s="153"/>
      <c r="T141" s="155" t="n">
        <f aca="false">T142</f>
        <v>0</v>
      </c>
      <c r="AR141" s="148" t="s">
        <v>79</v>
      </c>
      <c r="AT141" s="156" t="s">
        <v>73</v>
      </c>
      <c r="AU141" s="156" t="s">
        <v>79</v>
      </c>
      <c r="AY141" s="148" t="s">
        <v>130</v>
      </c>
      <c r="BK141" s="157" t="n">
        <f aca="false">BK142</f>
        <v>0</v>
      </c>
    </row>
    <row r="142" s="27" customFormat="true" ht="16.5" hidden="false" customHeight="true" outlineLevel="0" collapsed="false">
      <c r="A142" s="22"/>
      <c r="B142" s="160"/>
      <c r="C142" s="161" t="s">
        <v>79</v>
      </c>
      <c r="D142" s="161" t="s">
        <v>132</v>
      </c>
      <c r="E142" s="162" t="s">
        <v>133</v>
      </c>
      <c r="F142" s="163" t="s">
        <v>134</v>
      </c>
      <c r="G142" s="164" t="s">
        <v>135</v>
      </c>
      <c r="H142" s="165" t="n">
        <v>1</v>
      </c>
      <c r="I142" s="166"/>
      <c r="J142" s="167" t="n">
        <f aca="false">ROUND(I142*H142,2)</f>
        <v>0</v>
      </c>
      <c r="K142" s="163"/>
      <c r="L142" s="23"/>
      <c r="M142" s="168"/>
      <c r="N142" s="169" t="s">
        <v>39</v>
      </c>
      <c r="O142" s="60"/>
      <c r="P142" s="170" t="n">
        <f aca="false">O142*H142</f>
        <v>0</v>
      </c>
      <c r="Q142" s="170" t="n">
        <v>0</v>
      </c>
      <c r="R142" s="170" t="n">
        <f aca="false">Q142*H142</f>
        <v>0</v>
      </c>
      <c r="S142" s="170" t="n">
        <v>0</v>
      </c>
      <c r="T142" s="171" t="n">
        <f aca="false">S142*H142</f>
        <v>0</v>
      </c>
      <c r="U142" s="22"/>
      <c r="V142" s="22"/>
      <c r="W142" s="22"/>
      <c r="X142" s="22"/>
      <c r="Y142" s="22"/>
      <c r="Z142" s="22"/>
      <c r="AA142" s="22"/>
      <c r="AB142" s="22"/>
      <c r="AC142" s="22"/>
      <c r="AD142" s="22"/>
      <c r="AE142" s="22"/>
      <c r="AR142" s="172" t="s">
        <v>136</v>
      </c>
      <c r="AT142" s="172" t="s">
        <v>132</v>
      </c>
      <c r="AU142" s="172" t="s">
        <v>81</v>
      </c>
      <c r="AY142" s="3" t="s">
        <v>130</v>
      </c>
      <c r="BE142" s="173" t="n">
        <f aca="false">IF(N142="základní",J142,0)</f>
        <v>0</v>
      </c>
      <c r="BF142" s="173" t="n">
        <f aca="false">IF(N142="snížená",J142,0)</f>
        <v>0</v>
      </c>
      <c r="BG142" s="173" t="n">
        <f aca="false">IF(N142="zákl. přenesená",J142,0)</f>
        <v>0</v>
      </c>
      <c r="BH142" s="173" t="n">
        <f aca="false">IF(N142="sníž. přenesená",J142,0)</f>
        <v>0</v>
      </c>
      <c r="BI142" s="173" t="n">
        <f aca="false">IF(N142="nulová",J142,0)</f>
        <v>0</v>
      </c>
      <c r="BJ142" s="3" t="s">
        <v>79</v>
      </c>
      <c r="BK142" s="173" t="n">
        <f aca="false">ROUND(I142*H142,2)</f>
        <v>0</v>
      </c>
      <c r="BL142" s="3" t="s">
        <v>136</v>
      </c>
      <c r="BM142" s="172" t="s">
        <v>137</v>
      </c>
    </row>
    <row r="143" s="146" customFormat="true" ht="22.8" hidden="false" customHeight="true" outlineLevel="0" collapsed="false">
      <c r="B143" s="147"/>
      <c r="D143" s="148" t="s">
        <v>73</v>
      </c>
      <c r="E143" s="158" t="s">
        <v>138</v>
      </c>
      <c r="F143" s="158" t="s">
        <v>139</v>
      </c>
      <c r="I143" s="150"/>
      <c r="J143" s="159" t="n">
        <f aca="false">BK143</f>
        <v>0</v>
      </c>
      <c r="L143" s="147"/>
      <c r="M143" s="152"/>
      <c r="N143" s="153"/>
      <c r="O143" s="153"/>
      <c r="P143" s="154" t="n">
        <f aca="false">SUM(P144:P155)</f>
        <v>0</v>
      </c>
      <c r="Q143" s="153"/>
      <c r="R143" s="154" t="n">
        <f aca="false">SUM(R144:R155)</f>
        <v>0.26676522</v>
      </c>
      <c r="S143" s="153"/>
      <c r="T143" s="155" t="n">
        <f aca="false">SUM(T144:T155)</f>
        <v>0</v>
      </c>
      <c r="AR143" s="148" t="s">
        <v>79</v>
      </c>
      <c r="AT143" s="156" t="s">
        <v>73</v>
      </c>
      <c r="AU143" s="156" t="s">
        <v>79</v>
      </c>
      <c r="AY143" s="148" t="s">
        <v>130</v>
      </c>
      <c r="BK143" s="157" t="n">
        <f aca="false">SUM(BK144:BK155)</f>
        <v>0</v>
      </c>
    </row>
    <row r="144" s="27" customFormat="true" ht="37.8" hidden="false" customHeight="true" outlineLevel="0" collapsed="false">
      <c r="A144" s="22"/>
      <c r="B144" s="160"/>
      <c r="C144" s="161" t="s">
        <v>81</v>
      </c>
      <c r="D144" s="161" t="s">
        <v>132</v>
      </c>
      <c r="E144" s="162" t="s">
        <v>140</v>
      </c>
      <c r="F144" s="163" t="s">
        <v>141</v>
      </c>
      <c r="G144" s="164" t="s">
        <v>142</v>
      </c>
      <c r="H144" s="165" t="n">
        <v>0.018</v>
      </c>
      <c r="I144" s="166"/>
      <c r="J144" s="167" t="n">
        <f aca="false">ROUND(I144*H144,2)</f>
        <v>0</v>
      </c>
      <c r="K144" s="163" t="s">
        <v>143</v>
      </c>
      <c r="L144" s="23"/>
      <c r="M144" s="168"/>
      <c r="N144" s="169" t="s">
        <v>39</v>
      </c>
      <c r="O144" s="60"/>
      <c r="P144" s="170" t="n">
        <f aca="false">O144*H144</f>
        <v>0</v>
      </c>
      <c r="Q144" s="170" t="n">
        <v>0.01709</v>
      </c>
      <c r="R144" s="170" t="n">
        <f aca="false">Q144*H144</f>
        <v>0.00030762</v>
      </c>
      <c r="S144" s="170" t="n">
        <v>0</v>
      </c>
      <c r="T144" s="171" t="n">
        <f aca="false">S144*H144</f>
        <v>0</v>
      </c>
      <c r="U144" s="22"/>
      <c r="V144" s="22"/>
      <c r="W144" s="22"/>
      <c r="X144" s="22"/>
      <c r="Y144" s="22"/>
      <c r="Z144" s="22"/>
      <c r="AA144" s="22"/>
      <c r="AB144" s="22"/>
      <c r="AC144" s="22"/>
      <c r="AD144" s="22"/>
      <c r="AE144" s="22"/>
      <c r="AR144" s="172" t="s">
        <v>136</v>
      </c>
      <c r="AT144" s="172" t="s">
        <v>132</v>
      </c>
      <c r="AU144" s="172" t="s">
        <v>81</v>
      </c>
      <c r="AY144" s="3" t="s">
        <v>130</v>
      </c>
      <c r="BE144" s="173" t="n">
        <f aca="false">IF(N144="základní",J144,0)</f>
        <v>0</v>
      </c>
      <c r="BF144" s="173" t="n">
        <f aca="false">IF(N144="snížená",J144,0)</f>
        <v>0</v>
      </c>
      <c r="BG144" s="173" t="n">
        <f aca="false">IF(N144="zákl. přenesená",J144,0)</f>
        <v>0</v>
      </c>
      <c r="BH144" s="173" t="n">
        <f aca="false">IF(N144="sníž. přenesená",J144,0)</f>
        <v>0</v>
      </c>
      <c r="BI144" s="173" t="n">
        <f aca="false">IF(N144="nulová",J144,0)</f>
        <v>0</v>
      </c>
      <c r="BJ144" s="3" t="s">
        <v>79</v>
      </c>
      <c r="BK144" s="173" t="n">
        <f aca="false">ROUND(I144*H144,2)</f>
        <v>0</v>
      </c>
      <c r="BL144" s="3" t="s">
        <v>136</v>
      </c>
      <c r="BM144" s="172" t="s">
        <v>144</v>
      </c>
    </row>
    <row r="145" s="174" customFormat="true" ht="12.8" hidden="false" customHeight="false" outlineLevel="0" collapsed="false">
      <c r="B145" s="175"/>
      <c r="D145" s="176" t="s">
        <v>145</v>
      </c>
      <c r="E145" s="177"/>
      <c r="F145" s="178" t="s">
        <v>146</v>
      </c>
      <c r="H145" s="179" t="n">
        <v>0.018</v>
      </c>
      <c r="I145" s="180"/>
      <c r="L145" s="175"/>
      <c r="M145" s="181"/>
      <c r="N145" s="182"/>
      <c r="O145" s="182"/>
      <c r="P145" s="182"/>
      <c r="Q145" s="182"/>
      <c r="R145" s="182"/>
      <c r="S145" s="182"/>
      <c r="T145" s="183"/>
      <c r="AT145" s="177" t="s">
        <v>145</v>
      </c>
      <c r="AU145" s="177" t="s">
        <v>81</v>
      </c>
      <c r="AV145" s="174" t="s">
        <v>81</v>
      </c>
      <c r="AW145" s="174" t="s">
        <v>31</v>
      </c>
      <c r="AX145" s="174" t="s">
        <v>79</v>
      </c>
      <c r="AY145" s="177" t="s">
        <v>130</v>
      </c>
    </row>
    <row r="146" s="27" customFormat="true" ht="24.15" hidden="false" customHeight="true" outlineLevel="0" collapsed="false">
      <c r="A146" s="22"/>
      <c r="B146" s="160"/>
      <c r="C146" s="184" t="s">
        <v>138</v>
      </c>
      <c r="D146" s="184" t="s">
        <v>147</v>
      </c>
      <c r="E146" s="185" t="s">
        <v>148</v>
      </c>
      <c r="F146" s="186" t="s">
        <v>149</v>
      </c>
      <c r="G146" s="187" t="s">
        <v>142</v>
      </c>
      <c r="H146" s="188" t="n">
        <v>0.02</v>
      </c>
      <c r="I146" s="189"/>
      <c r="J146" s="190" t="n">
        <f aca="false">ROUND(I146*H146,2)</f>
        <v>0</v>
      </c>
      <c r="K146" s="186" t="s">
        <v>143</v>
      </c>
      <c r="L146" s="191"/>
      <c r="M146" s="192"/>
      <c r="N146" s="193" t="s">
        <v>39</v>
      </c>
      <c r="O146" s="60"/>
      <c r="P146" s="170" t="n">
        <f aca="false">O146*H146</f>
        <v>0</v>
      </c>
      <c r="Q146" s="170" t="n">
        <v>1</v>
      </c>
      <c r="R146" s="170" t="n">
        <f aca="false">Q146*H146</f>
        <v>0.02</v>
      </c>
      <c r="S146" s="170" t="n">
        <v>0</v>
      </c>
      <c r="T146" s="171" t="n">
        <f aca="false">S146*H146</f>
        <v>0</v>
      </c>
      <c r="U146" s="22"/>
      <c r="V146" s="22"/>
      <c r="W146" s="22"/>
      <c r="X146" s="22"/>
      <c r="Y146" s="22"/>
      <c r="Z146" s="22"/>
      <c r="AA146" s="22"/>
      <c r="AB146" s="22"/>
      <c r="AC146" s="22"/>
      <c r="AD146" s="22"/>
      <c r="AE146" s="22"/>
      <c r="AR146" s="172" t="s">
        <v>150</v>
      </c>
      <c r="AT146" s="172" t="s">
        <v>147</v>
      </c>
      <c r="AU146" s="172" t="s">
        <v>81</v>
      </c>
      <c r="AY146" s="3" t="s">
        <v>130</v>
      </c>
      <c r="BE146" s="173" t="n">
        <f aca="false">IF(N146="základní",J146,0)</f>
        <v>0</v>
      </c>
      <c r="BF146" s="173" t="n">
        <f aca="false">IF(N146="snížená",J146,0)</f>
        <v>0</v>
      </c>
      <c r="BG146" s="173" t="n">
        <f aca="false">IF(N146="zákl. přenesená",J146,0)</f>
        <v>0</v>
      </c>
      <c r="BH146" s="173" t="n">
        <f aca="false">IF(N146="sníž. přenesená",J146,0)</f>
        <v>0</v>
      </c>
      <c r="BI146" s="173" t="n">
        <f aca="false">IF(N146="nulová",J146,0)</f>
        <v>0</v>
      </c>
      <c r="BJ146" s="3" t="s">
        <v>79</v>
      </c>
      <c r="BK146" s="173" t="n">
        <f aca="false">ROUND(I146*H146,2)</f>
        <v>0</v>
      </c>
      <c r="BL146" s="3" t="s">
        <v>136</v>
      </c>
      <c r="BM146" s="172" t="s">
        <v>151</v>
      </c>
    </row>
    <row r="147" s="174" customFormat="true" ht="12.8" hidden="false" customHeight="false" outlineLevel="0" collapsed="false">
      <c r="B147" s="175"/>
      <c r="D147" s="176" t="s">
        <v>145</v>
      </c>
      <c r="F147" s="178" t="s">
        <v>152</v>
      </c>
      <c r="H147" s="179" t="n">
        <v>0.02</v>
      </c>
      <c r="I147" s="180"/>
      <c r="L147" s="175"/>
      <c r="M147" s="181"/>
      <c r="N147" s="182"/>
      <c r="O147" s="182"/>
      <c r="P147" s="182"/>
      <c r="Q147" s="182"/>
      <c r="R147" s="182"/>
      <c r="S147" s="182"/>
      <c r="T147" s="183"/>
      <c r="AT147" s="177" t="s">
        <v>145</v>
      </c>
      <c r="AU147" s="177" t="s">
        <v>81</v>
      </c>
      <c r="AV147" s="174" t="s">
        <v>81</v>
      </c>
      <c r="AW147" s="174" t="s">
        <v>2</v>
      </c>
      <c r="AX147" s="174" t="s">
        <v>79</v>
      </c>
      <c r="AY147" s="177" t="s">
        <v>130</v>
      </c>
    </row>
    <row r="148" s="27" customFormat="true" ht="37.8" hidden="false" customHeight="true" outlineLevel="0" collapsed="false">
      <c r="A148" s="22"/>
      <c r="B148" s="160"/>
      <c r="C148" s="161" t="s">
        <v>136</v>
      </c>
      <c r="D148" s="161" t="s">
        <v>132</v>
      </c>
      <c r="E148" s="162" t="s">
        <v>153</v>
      </c>
      <c r="F148" s="163" t="s">
        <v>154</v>
      </c>
      <c r="G148" s="164" t="s">
        <v>155</v>
      </c>
      <c r="H148" s="165" t="n">
        <v>2.16</v>
      </c>
      <c r="I148" s="166"/>
      <c r="J148" s="167" t="n">
        <f aca="false">ROUND(I148*H148,2)</f>
        <v>0</v>
      </c>
      <c r="K148" s="163" t="s">
        <v>143</v>
      </c>
      <c r="L148" s="23"/>
      <c r="M148" s="168"/>
      <c r="N148" s="169" t="s">
        <v>39</v>
      </c>
      <c r="O148" s="60"/>
      <c r="P148" s="170" t="n">
        <f aca="false">O148*H148</f>
        <v>0</v>
      </c>
      <c r="Q148" s="170" t="n">
        <v>0.05897</v>
      </c>
      <c r="R148" s="170" t="n">
        <f aca="false">Q148*H148</f>
        <v>0.1273752</v>
      </c>
      <c r="S148" s="170" t="n">
        <v>0</v>
      </c>
      <c r="T148" s="171" t="n">
        <f aca="false">S148*H148</f>
        <v>0</v>
      </c>
      <c r="U148" s="22"/>
      <c r="V148" s="22"/>
      <c r="W148" s="22"/>
      <c r="X148" s="22"/>
      <c r="Y148" s="22"/>
      <c r="Z148" s="22"/>
      <c r="AA148" s="22"/>
      <c r="AB148" s="22"/>
      <c r="AC148" s="22"/>
      <c r="AD148" s="22"/>
      <c r="AE148" s="22"/>
      <c r="AR148" s="172" t="s">
        <v>136</v>
      </c>
      <c r="AT148" s="172" t="s">
        <v>132</v>
      </c>
      <c r="AU148" s="172" t="s">
        <v>81</v>
      </c>
      <c r="AY148" s="3" t="s">
        <v>130</v>
      </c>
      <c r="BE148" s="173" t="n">
        <f aca="false">IF(N148="základní",J148,0)</f>
        <v>0</v>
      </c>
      <c r="BF148" s="173" t="n">
        <f aca="false">IF(N148="snížená",J148,0)</f>
        <v>0</v>
      </c>
      <c r="BG148" s="173" t="n">
        <f aca="false">IF(N148="zákl. přenesená",J148,0)</f>
        <v>0</v>
      </c>
      <c r="BH148" s="173" t="n">
        <f aca="false">IF(N148="sníž. přenesená",J148,0)</f>
        <v>0</v>
      </c>
      <c r="BI148" s="173" t="n">
        <f aca="false">IF(N148="nulová",J148,0)</f>
        <v>0</v>
      </c>
      <c r="BJ148" s="3" t="s">
        <v>79</v>
      </c>
      <c r="BK148" s="173" t="n">
        <f aca="false">ROUND(I148*H148,2)</f>
        <v>0</v>
      </c>
      <c r="BL148" s="3" t="s">
        <v>136</v>
      </c>
      <c r="BM148" s="172" t="s">
        <v>156</v>
      </c>
    </row>
    <row r="149" s="174" customFormat="true" ht="12.8" hidden="false" customHeight="false" outlineLevel="0" collapsed="false">
      <c r="B149" s="175"/>
      <c r="D149" s="176" t="s">
        <v>145</v>
      </c>
      <c r="E149" s="177"/>
      <c r="F149" s="178" t="s">
        <v>157</v>
      </c>
      <c r="H149" s="179" t="n">
        <v>2.16</v>
      </c>
      <c r="I149" s="180"/>
      <c r="L149" s="175"/>
      <c r="M149" s="181"/>
      <c r="N149" s="182"/>
      <c r="O149" s="182"/>
      <c r="P149" s="182"/>
      <c r="Q149" s="182"/>
      <c r="R149" s="182"/>
      <c r="S149" s="182"/>
      <c r="T149" s="183"/>
      <c r="AT149" s="177" t="s">
        <v>145</v>
      </c>
      <c r="AU149" s="177" t="s">
        <v>81</v>
      </c>
      <c r="AV149" s="174" t="s">
        <v>81</v>
      </c>
      <c r="AW149" s="174" t="s">
        <v>31</v>
      </c>
      <c r="AX149" s="174" t="s">
        <v>79</v>
      </c>
      <c r="AY149" s="177" t="s">
        <v>130</v>
      </c>
    </row>
    <row r="150" s="27" customFormat="true" ht="24.15" hidden="false" customHeight="true" outlineLevel="0" collapsed="false">
      <c r="A150" s="22"/>
      <c r="B150" s="160"/>
      <c r="C150" s="161" t="s">
        <v>158</v>
      </c>
      <c r="D150" s="161" t="s">
        <v>132</v>
      </c>
      <c r="E150" s="162" t="s">
        <v>159</v>
      </c>
      <c r="F150" s="163" t="s">
        <v>160</v>
      </c>
      <c r="G150" s="164" t="s">
        <v>155</v>
      </c>
      <c r="H150" s="165" t="n">
        <v>0.88</v>
      </c>
      <c r="I150" s="166"/>
      <c r="J150" s="167" t="n">
        <f aca="false">ROUND(I150*H150,2)</f>
        <v>0</v>
      </c>
      <c r="K150" s="163"/>
      <c r="L150" s="23"/>
      <c r="M150" s="168"/>
      <c r="N150" s="169" t="s">
        <v>39</v>
      </c>
      <c r="O150" s="60"/>
      <c r="P150" s="170" t="n">
        <f aca="false">O150*H150</f>
        <v>0</v>
      </c>
      <c r="Q150" s="170" t="n">
        <v>0.06172</v>
      </c>
      <c r="R150" s="170" t="n">
        <f aca="false">Q150*H150</f>
        <v>0.0543136</v>
      </c>
      <c r="S150" s="170" t="n">
        <v>0</v>
      </c>
      <c r="T150" s="171" t="n">
        <f aca="false">S150*H150</f>
        <v>0</v>
      </c>
      <c r="U150" s="22"/>
      <c r="V150" s="22"/>
      <c r="W150" s="22"/>
      <c r="X150" s="22"/>
      <c r="Y150" s="22"/>
      <c r="Z150" s="22"/>
      <c r="AA150" s="22"/>
      <c r="AB150" s="22"/>
      <c r="AC150" s="22"/>
      <c r="AD150" s="22"/>
      <c r="AE150" s="22"/>
      <c r="AR150" s="172" t="s">
        <v>136</v>
      </c>
      <c r="AT150" s="172" t="s">
        <v>132</v>
      </c>
      <c r="AU150" s="172" t="s">
        <v>81</v>
      </c>
      <c r="AY150" s="3" t="s">
        <v>130</v>
      </c>
      <c r="BE150" s="173" t="n">
        <f aca="false">IF(N150="základní",J150,0)</f>
        <v>0</v>
      </c>
      <c r="BF150" s="173" t="n">
        <f aca="false">IF(N150="snížená",J150,0)</f>
        <v>0</v>
      </c>
      <c r="BG150" s="173" t="n">
        <f aca="false">IF(N150="zákl. přenesená",J150,0)</f>
        <v>0</v>
      </c>
      <c r="BH150" s="173" t="n">
        <f aca="false">IF(N150="sníž. přenesená",J150,0)</f>
        <v>0</v>
      </c>
      <c r="BI150" s="173" t="n">
        <f aca="false">IF(N150="nulová",J150,0)</f>
        <v>0</v>
      </c>
      <c r="BJ150" s="3" t="s">
        <v>79</v>
      </c>
      <c r="BK150" s="173" t="n">
        <f aca="false">ROUND(I150*H150,2)</f>
        <v>0</v>
      </c>
      <c r="BL150" s="3" t="s">
        <v>136</v>
      </c>
      <c r="BM150" s="172" t="s">
        <v>161</v>
      </c>
    </row>
    <row r="151" s="174" customFormat="true" ht="12.8" hidden="false" customHeight="false" outlineLevel="0" collapsed="false">
      <c r="B151" s="175"/>
      <c r="D151" s="176" t="s">
        <v>145</v>
      </c>
      <c r="E151" s="177"/>
      <c r="F151" s="178" t="s">
        <v>162</v>
      </c>
      <c r="H151" s="179" t="n">
        <v>0.88</v>
      </c>
      <c r="I151" s="180"/>
      <c r="L151" s="175"/>
      <c r="M151" s="181"/>
      <c r="N151" s="182"/>
      <c r="O151" s="182"/>
      <c r="P151" s="182"/>
      <c r="Q151" s="182"/>
      <c r="R151" s="182"/>
      <c r="S151" s="182"/>
      <c r="T151" s="183"/>
      <c r="AT151" s="177" t="s">
        <v>145</v>
      </c>
      <c r="AU151" s="177" t="s">
        <v>81</v>
      </c>
      <c r="AV151" s="174" t="s">
        <v>81</v>
      </c>
      <c r="AW151" s="174" t="s">
        <v>31</v>
      </c>
      <c r="AX151" s="174" t="s">
        <v>79</v>
      </c>
      <c r="AY151" s="177" t="s">
        <v>130</v>
      </c>
    </row>
    <row r="152" s="27" customFormat="true" ht="24.15" hidden="false" customHeight="true" outlineLevel="0" collapsed="false">
      <c r="A152" s="22"/>
      <c r="B152" s="160"/>
      <c r="C152" s="161" t="s">
        <v>163</v>
      </c>
      <c r="D152" s="161" t="s">
        <v>132</v>
      </c>
      <c r="E152" s="162" t="s">
        <v>164</v>
      </c>
      <c r="F152" s="163" t="s">
        <v>165</v>
      </c>
      <c r="G152" s="164" t="s">
        <v>166</v>
      </c>
      <c r="H152" s="165" t="n">
        <v>4.8</v>
      </c>
      <c r="I152" s="166"/>
      <c r="J152" s="167" t="n">
        <f aca="false">ROUND(I152*H152,2)</f>
        <v>0</v>
      </c>
      <c r="K152" s="163" t="s">
        <v>143</v>
      </c>
      <c r="L152" s="23"/>
      <c r="M152" s="168"/>
      <c r="N152" s="169" t="s">
        <v>39</v>
      </c>
      <c r="O152" s="60"/>
      <c r="P152" s="170" t="n">
        <f aca="false">O152*H152</f>
        <v>0</v>
      </c>
      <c r="Q152" s="170" t="n">
        <v>0.00013</v>
      </c>
      <c r="R152" s="170" t="n">
        <f aca="false">Q152*H152</f>
        <v>0.000624</v>
      </c>
      <c r="S152" s="170" t="n">
        <v>0</v>
      </c>
      <c r="T152" s="171" t="n">
        <f aca="false">S152*H152</f>
        <v>0</v>
      </c>
      <c r="U152" s="22"/>
      <c r="V152" s="22"/>
      <c r="W152" s="22"/>
      <c r="X152" s="22"/>
      <c r="Y152" s="22"/>
      <c r="Z152" s="22"/>
      <c r="AA152" s="22"/>
      <c r="AB152" s="22"/>
      <c r="AC152" s="22"/>
      <c r="AD152" s="22"/>
      <c r="AE152" s="22"/>
      <c r="AR152" s="172" t="s">
        <v>136</v>
      </c>
      <c r="AT152" s="172" t="s">
        <v>132</v>
      </c>
      <c r="AU152" s="172" t="s">
        <v>81</v>
      </c>
      <c r="AY152" s="3" t="s">
        <v>130</v>
      </c>
      <c r="BE152" s="173" t="n">
        <f aca="false">IF(N152="základní",J152,0)</f>
        <v>0</v>
      </c>
      <c r="BF152" s="173" t="n">
        <f aca="false">IF(N152="snížená",J152,0)</f>
        <v>0</v>
      </c>
      <c r="BG152" s="173" t="n">
        <f aca="false">IF(N152="zákl. přenesená",J152,0)</f>
        <v>0</v>
      </c>
      <c r="BH152" s="173" t="n">
        <f aca="false">IF(N152="sníž. přenesená",J152,0)</f>
        <v>0</v>
      </c>
      <c r="BI152" s="173" t="n">
        <f aca="false">IF(N152="nulová",J152,0)</f>
        <v>0</v>
      </c>
      <c r="BJ152" s="3" t="s">
        <v>79</v>
      </c>
      <c r="BK152" s="173" t="n">
        <f aca="false">ROUND(I152*H152,2)</f>
        <v>0</v>
      </c>
      <c r="BL152" s="3" t="s">
        <v>136</v>
      </c>
      <c r="BM152" s="172" t="s">
        <v>167</v>
      </c>
    </row>
    <row r="153" s="174" customFormat="true" ht="12.8" hidden="false" customHeight="false" outlineLevel="0" collapsed="false">
      <c r="B153" s="175"/>
      <c r="D153" s="176" t="s">
        <v>145</v>
      </c>
      <c r="E153" s="177"/>
      <c r="F153" s="178" t="s">
        <v>168</v>
      </c>
      <c r="H153" s="179" t="n">
        <v>4.8</v>
      </c>
      <c r="I153" s="180"/>
      <c r="L153" s="175"/>
      <c r="M153" s="181"/>
      <c r="N153" s="182"/>
      <c r="O153" s="182"/>
      <c r="P153" s="182"/>
      <c r="Q153" s="182"/>
      <c r="R153" s="182"/>
      <c r="S153" s="182"/>
      <c r="T153" s="183"/>
      <c r="AT153" s="177" t="s">
        <v>145</v>
      </c>
      <c r="AU153" s="177" t="s">
        <v>81</v>
      </c>
      <c r="AV153" s="174" t="s">
        <v>81</v>
      </c>
      <c r="AW153" s="174" t="s">
        <v>31</v>
      </c>
      <c r="AX153" s="174" t="s">
        <v>79</v>
      </c>
      <c r="AY153" s="177" t="s">
        <v>130</v>
      </c>
    </row>
    <row r="154" s="27" customFormat="true" ht="24.15" hidden="false" customHeight="true" outlineLevel="0" collapsed="false">
      <c r="A154" s="22"/>
      <c r="B154" s="160"/>
      <c r="C154" s="161" t="s">
        <v>169</v>
      </c>
      <c r="D154" s="161" t="s">
        <v>132</v>
      </c>
      <c r="E154" s="162" t="s">
        <v>170</v>
      </c>
      <c r="F154" s="163" t="s">
        <v>171</v>
      </c>
      <c r="G154" s="164" t="s">
        <v>155</v>
      </c>
      <c r="H154" s="165" t="n">
        <v>0.36</v>
      </c>
      <c r="I154" s="166"/>
      <c r="J154" s="167" t="n">
        <f aca="false">ROUND(I154*H154,2)</f>
        <v>0</v>
      </c>
      <c r="K154" s="163" t="s">
        <v>143</v>
      </c>
      <c r="L154" s="23"/>
      <c r="M154" s="168"/>
      <c r="N154" s="169" t="s">
        <v>39</v>
      </c>
      <c r="O154" s="60"/>
      <c r="P154" s="170" t="n">
        <f aca="false">O154*H154</f>
        <v>0</v>
      </c>
      <c r="Q154" s="170" t="n">
        <v>0.17818</v>
      </c>
      <c r="R154" s="170" t="n">
        <f aca="false">Q154*H154</f>
        <v>0.0641448</v>
      </c>
      <c r="S154" s="170" t="n">
        <v>0</v>
      </c>
      <c r="T154" s="171" t="n">
        <f aca="false">S154*H154</f>
        <v>0</v>
      </c>
      <c r="U154" s="22"/>
      <c r="V154" s="22"/>
      <c r="W154" s="22"/>
      <c r="X154" s="22"/>
      <c r="Y154" s="22"/>
      <c r="Z154" s="22"/>
      <c r="AA154" s="22"/>
      <c r="AB154" s="22"/>
      <c r="AC154" s="22"/>
      <c r="AD154" s="22"/>
      <c r="AE154" s="22"/>
      <c r="AR154" s="172" t="s">
        <v>136</v>
      </c>
      <c r="AT154" s="172" t="s">
        <v>132</v>
      </c>
      <c r="AU154" s="172" t="s">
        <v>81</v>
      </c>
      <c r="AY154" s="3" t="s">
        <v>130</v>
      </c>
      <c r="BE154" s="173" t="n">
        <f aca="false">IF(N154="základní",J154,0)</f>
        <v>0</v>
      </c>
      <c r="BF154" s="173" t="n">
        <f aca="false">IF(N154="snížená",J154,0)</f>
        <v>0</v>
      </c>
      <c r="BG154" s="173" t="n">
        <f aca="false">IF(N154="zákl. přenesená",J154,0)</f>
        <v>0</v>
      </c>
      <c r="BH154" s="173" t="n">
        <f aca="false">IF(N154="sníž. přenesená",J154,0)</f>
        <v>0</v>
      </c>
      <c r="BI154" s="173" t="n">
        <f aca="false">IF(N154="nulová",J154,0)</f>
        <v>0</v>
      </c>
      <c r="BJ154" s="3" t="s">
        <v>79</v>
      </c>
      <c r="BK154" s="173" t="n">
        <f aca="false">ROUND(I154*H154,2)</f>
        <v>0</v>
      </c>
      <c r="BL154" s="3" t="s">
        <v>136</v>
      </c>
      <c r="BM154" s="172" t="s">
        <v>172</v>
      </c>
    </row>
    <row r="155" s="174" customFormat="true" ht="12.8" hidden="false" customHeight="false" outlineLevel="0" collapsed="false">
      <c r="B155" s="175"/>
      <c r="D155" s="176" t="s">
        <v>145</v>
      </c>
      <c r="E155" s="177"/>
      <c r="F155" s="178" t="s">
        <v>173</v>
      </c>
      <c r="H155" s="179" t="n">
        <v>0.36</v>
      </c>
      <c r="I155" s="180"/>
      <c r="L155" s="175"/>
      <c r="M155" s="181"/>
      <c r="N155" s="182"/>
      <c r="O155" s="182"/>
      <c r="P155" s="182"/>
      <c r="Q155" s="182"/>
      <c r="R155" s="182"/>
      <c r="S155" s="182"/>
      <c r="T155" s="183"/>
      <c r="AT155" s="177" t="s">
        <v>145</v>
      </c>
      <c r="AU155" s="177" t="s">
        <v>81</v>
      </c>
      <c r="AV155" s="174" t="s">
        <v>81</v>
      </c>
      <c r="AW155" s="174" t="s">
        <v>31</v>
      </c>
      <c r="AX155" s="174" t="s">
        <v>79</v>
      </c>
      <c r="AY155" s="177" t="s">
        <v>130</v>
      </c>
    </row>
    <row r="156" s="146" customFormat="true" ht="22.8" hidden="false" customHeight="true" outlineLevel="0" collapsed="false">
      <c r="B156" s="147"/>
      <c r="D156" s="148" t="s">
        <v>73</v>
      </c>
      <c r="E156" s="158" t="s">
        <v>163</v>
      </c>
      <c r="F156" s="158" t="s">
        <v>174</v>
      </c>
      <c r="I156" s="150"/>
      <c r="J156" s="159" t="n">
        <f aca="false">BK156</f>
        <v>0</v>
      </c>
      <c r="L156" s="147"/>
      <c r="M156" s="152"/>
      <c r="N156" s="153"/>
      <c r="O156" s="153"/>
      <c r="P156" s="154" t="n">
        <f aca="false">SUM(P157:P187)</f>
        <v>0</v>
      </c>
      <c r="Q156" s="153"/>
      <c r="R156" s="154" t="n">
        <f aca="false">SUM(R157:R187)</f>
        <v>3.00573784</v>
      </c>
      <c r="S156" s="153"/>
      <c r="T156" s="155" t="n">
        <f aca="false">SUM(T157:T187)</f>
        <v>0</v>
      </c>
      <c r="AR156" s="148" t="s">
        <v>79</v>
      </c>
      <c r="AT156" s="156" t="s">
        <v>73</v>
      </c>
      <c r="AU156" s="156" t="s">
        <v>79</v>
      </c>
      <c r="AY156" s="148" t="s">
        <v>130</v>
      </c>
      <c r="BK156" s="157" t="n">
        <f aca="false">SUM(BK157:BK187)</f>
        <v>0</v>
      </c>
    </row>
    <row r="157" s="27" customFormat="true" ht="24.15" hidden="false" customHeight="true" outlineLevel="0" collapsed="false">
      <c r="A157" s="22"/>
      <c r="B157" s="160"/>
      <c r="C157" s="161" t="s">
        <v>150</v>
      </c>
      <c r="D157" s="161" t="s">
        <v>132</v>
      </c>
      <c r="E157" s="162" t="s">
        <v>175</v>
      </c>
      <c r="F157" s="163" t="s">
        <v>176</v>
      </c>
      <c r="G157" s="164" t="s">
        <v>155</v>
      </c>
      <c r="H157" s="165" t="n">
        <v>42.512</v>
      </c>
      <c r="I157" s="166"/>
      <c r="J157" s="167" t="n">
        <f aca="false">ROUND(I157*H157,2)</f>
        <v>0</v>
      </c>
      <c r="K157" s="163" t="s">
        <v>143</v>
      </c>
      <c r="L157" s="23"/>
      <c r="M157" s="168"/>
      <c r="N157" s="169" t="s">
        <v>39</v>
      </c>
      <c r="O157" s="60"/>
      <c r="P157" s="170" t="n">
        <f aca="false">O157*H157</f>
        <v>0</v>
      </c>
      <c r="Q157" s="170" t="n">
        <v>0.00026</v>
      </c>
      <c r="R157" s="170" t="n">
        <f aca="false">Q157*H157</f>
        <v>0.01105312</v>
      </c>
      <c r="S157" s="170" t="n">
        <v>0</v>
      </c>
      <c r="T157" s="171" t="n">
        <f aca="false">S157*H157</f>
        <v>0</v>
      </c>
      <c r="U157" s="22"/>
      <c r="V157" s="22"/>
      <c r="W157" s="22"/>
      <c r="X157" s="22"/>
      <c r="Y157" s="22"/>
      <c r="Z157" s="22"/>
      <c r="AA157" s="22"/>
      <c r="AB157" s="22"/>
      <c r="AC157" s="22"/>
      <c r="AD157" s="22"/>
      <c r="AE157" s="22"/>
      <c r="AR157" s="172" t="s">
        <v>136</v>
      </c>
      <c r="AT157" s="172" t="s">
        <v>132</v>
      </c>
      <c r="AU157" s="172" t="s">
        <v>81</v>
      </c>
      <c r="AY157" s="3" t="s">
        <v>130</v>
      </c>
      <c r="BE157" s="173" t="n">
        <f aca="false">IF(N157="základní",J157,0)</f>
        <v>0</v>
      </c>
      <c r="BF157" s="173" t="n">
        <f aca="false">IF(N157="snížená",J157,0)</f>
        <v>0</v>
      </c>
      <c r="BG157" s="173" t="n">
        <f aca="false">IF(N157="zákl. přenesená",J157,0)</f>
        <v>0</v>
      </c>
      <c r="BH157" s="173" t="n">
        <f aca="false">IF(N157="sníž. přenesená",J157,0)</f>
        <v>0</v>
      </c>
      <c r="BI157" s="173" t="n">
        <f aca="false">IF(N157="nulová",J157,0)</f>
        <v>0</v>
      </c>
      <c r="BJ157" s="3" t="s">
        <v>79</v>
      </c>
      <c r="BK157" s="173" t="n">
        <f aca="false">ROUND(I157*H157,2)</f>
        <v>0</v>
      </c>
      <c r="BL157" s="3" t="s">
        <v>136</v>
      </c>
      <c r="BM157" s="172" t="s">
        <v>177</v>
      </c>
    </row>
    <row r="158" s="174" customFormat="true" ht="12.8" hidden="false" customHeight="false" outlineLevel="0" collapsed="false">
      <c r="B158" s="175"/>
      <c r="D158" s="176" t="s">
        <v>145</v>
      </c>
      <c r="E158" s="177"/>
      <c r="F158" s="178" t="s">
        <v>178</v>
      </c>
      <c r="H158" s="179" t="n">
        <v>9.64</v>
      </c>
      <c r="I158" s="180"/>
      <c r="L158" s="175"/>
      <c r="M158" s="181"/>
      <c r="N158" s="182"/>
      <c r="O158" s="182"/>
      <c r="P158" s="182"/>
      <c r="Q158" s="182"/>
      <c r="R158" s="182"/>
      <c r="S158" s="182"/>
      <c r="T158" s="183"/>
      <c r="AT158" s="177" t="s">
        <v>145</v>
      </c>
      <c r="AU158" s="177" t="s">
        <v>81</v>
      </c>
      <c r="AV158" s="174" t="s">
        <v>81</v>
      </c>
      <c r="AW158" s="174" t="s">
        <v>31</v>
      </c>
      <c r="AX158" s="174" t="s">
        <v>74</v>
      </c>
      <c r="AY158" s="177" t="s">
        <v>130</v>
      </c>
    </row>
    <row r="159" s="174" customFormat="true" ht="12.8" hidden="false" customHeight="false" outlineLevel="0" collapsed="false">
      <c r="B159" s="175"/>
      <c r="D159" s="176" t="s">
        <v>145</v>
      </c>
      <c r="E159" s="177"/>
      <c r="F159" s="178" t="s">
        <v>179</v>
      </c>
      <c r="H159" s="179" t="n">
        <v>14.312</v>
      </c>
      <c r="I159" s="180"/>
      <c r="L159" s="175"/>
      <c r="M159" s="181"/>
      <c r="N159" s="182"/>
      <c r="O159" s="182"/>
      <c r="P159" s="182"/>
      <c r="Q159" s="182"/>
      <c r="R159" s="182"/>
      <c r="S159" s="182"/>
      <c r="T159" s="183"/>
      <c r="AT159" s="177" t="s">
        <v>145</v>
      </c>
      <c r="AU159" s="177" t="s">
        <v>81</v>
      </c>
      <c r="AV159" s="174" t="s">
        <v>81</v>
      </c>
      <c r="AW159" s="174" t="s">
        <v>31</v>
      </c>
      <c r="AX159" s="174" t="s">
        <v>74</v>
      </c>
      <c r="AY159" s="177" t="s">
        <v>130</v>
      </c>
    </row>
    <row r="160" s="174" customFormat="true" ht="12.8" hidden="false" customHeight="false" outlineLevel="0" collapsed="false">
      <c r="B160" s="175"/>
      <c r="D160" s="176" t="s">
        <v>145</v>
      </c>
      <c r="E160" s="177"/>
      <c r="F160" s="178" t="s">
        <v>180</v>
      </c>
      <c r="H160" s="179" t="n">
        <v>16.8</v>
      </c>
      <c r="I160" s="180"/>
      <c r="L160" s="175"/>
      <c r="M160" s="181"/>
      <c r="N160" s="182"/>
      <c r="O160" s="182"/>
      <c r="P160" s="182"/>
      <c r="Q160" s="182"/>
      <c r="R160" s="182"/>
      <c r="S160" s="182"/>
      <c r="T160" s="183"/>
      <c r="AT160" s="177" t="s">
        <v>145</v>
      </c>
      <c r="AU160" s="177" t="s">
        <v>81</v>
      </c>
      <c r="AV160" s="174" t="s">
        <v>81</v>
      </c>
      <c r="AW160" s="174" t="s">
        <v>31</v>
      </c>
      <c r="AX160" s="174" t="s">
        <v>74</v>
      </c>
      <c r="AY160" s="177" t="s">
        <v>130</v>
      </c>
    </row>
    <row r="161" s="194" customFormat="true" ht="12.8" hidden="false" customHeight="false" outlineLevel="0" collapsed="false">
      <c r="B161" s="195"/>
      <c r="D161" s="176" t="s">
        <v>145</v>
      </c>
      <c r="E161" s="196"/>
      <c r="F161" s="197" t="s">
        <v>181</v>
      </c>
      <c r="H161" s="198" t="n">
        <v>40.752</v>
      </c>
      <c r="I161" s="199"/>
      <c r="L161" s="195"/>
      <c r="M161" s="200"/>
      <c r="N161" s="201"/>
      <c r="O161" s="201"/>
      <c r="P161" s="201"/>
      <c r="Q161" s="201"/>
      <c r="R161" s="201"/>
      <c r="S161" s="201"/>
      <c r="T161" s="202"/>
      <c r="AT161" s="196" t="s">
        <v>145</v>
      </c>
      <c r="AU161" s="196" t="s">
        <v>81</v>
      </c>
      <c r="AV161" s="194" t="s">
        <v>138</v>
      </c>
      <c r="AW161" s="194" t="s">
        <v>31</v>
      </c>
      <c r="AX161" s="194" t="s">
        <v>74</v>
      </c>
      <c r="AY161" s="196" t="s">
        <v>130</v>
      </c>
    </row>
    <row r="162" s="174" customFormat="true" ht="12.8" hidden="false" customHeight="false" outlineLevel="0" collapsed="false">
      <c r="B162" s="175"/>
      <c r="D162" s="176" t="s">
        <v>145</v>
      </c>
      <c r="E162" s="177"/>
      <c r="F162" s="178" t="s">
        <v>182</v>
      </c>
      <c r="H162" s="179" t="n">
        <v>1.76</v>
      </c>
      <c r="I162" s="180"/>
      <c r="L162" s="175"/>
      <c r="M162" s="181"/>
      <c r="N162" s="182"/>
      <c r="O162" s="182"/>
      <c r="P162" s="182"/>
      <c r="Q162" s="182"/>
      <c r="R162" s="182"/>
      <c r="S162" s="182"/>
      <c r="T162" s="183"/>
      <c r="AT162" s="177" t="s">
        <v>145</v>
      </c>
      <c r="AU162" s="177" t="s">
        <v>81</v>
      </c>
      <c r="AV162" s="174" t="s">
        <v>81</v>
      </c>
      <c r="AW162" s="174" t="s">
        <v>31</v>
      </c>
      <c r="AX162" s="174" t="s">
        <v>74</v>
      </c>
      <c r="AY162" s="177" t="s">
        <v>130</v>
      </c>
    </row>
    <row r="163" s="203" customFormat="true" ht="12.8" hidden="false" customHeight="false" outlineLevel="0" collapsed="false">
      <c r="B163" s="204"/>
      <c r="D163" s="176" t="s">
        <v>145</v>
      </c>
      <c r="E163" s="205"/>
      <c r="F163" s="206" t="s">
        <v>183</v>
      </c>
      <c r="H163" s="207" t="n">
        <v>42.512</v>
      </c>
      <c r="I163" s="208"/>
      <c r="L163" s="204"/>
      <c r="M163" s="209"/>
      <c r="N163" s="210"/>
      <c r="O163" s="210"/>
      <c r="P163" s="210"/>
      <c r="Q163" s="210"/>
      <c r="R163" s="210"/>
      <c r="S163" s="210"/>
      <c r="T163" s="211"/>
      <c r="AT163" s="205" t="s">
        <v>145</v>
      </c>
      <c r="AU163" s="205" t="s">
        <v>81</v>
      </c>
      <c r="AV163" s="203" t="s">
        <v>136</v>
      </c>
      <c r="AW163" s="203" t="s">
        <v>31</v>
      </c>
      <c r="AX163" s="203" t="s">
        <v>79</v>
      </c>
      <c r="AY163" s="205" t="s">
        <v>130</v>
      </c>
    </row>
    <row r="164" s="27" customFormat="true" ht="21.75" hidden="false" customHeight="true" outlineLevel="0" collapsed="false">
      <c r="A164" s="22"/>
      <c r="B164" s="160"/>
      <c r="C164" s="161" t="s">
        <v>184</v>
      </c>
      <c r="D164" s="161" t="s">
        <v>132</v>
      </c>
      <c r="E164" s="162" t="s">
        <v>185</v>
      </c>
      <c r="F164" s="163" t="s">
        <v>186</v>
      </c>
      <c r="G164" s="164" t="s">
        <v>155</v>
      </c>
      <c r="H164" s="165" t="n">
        <v>11</v>
      </c>
      <c r="I164" s="166"/>
      <c r="J164" s="167" t="n">
        <f aca="false">ROUND(I164*H164,2)</f>
        <v>0</v>
      </c>
      <c r="K164" s="163" t="s">
        <v>143</v>
      </c>
      <c r="L164" s="23"/>
      <c r="M164" s="168"/>
      <c r="N164" s="169" t="s">
        <v>39</v>
      </c>
      <c r="O164" s="60"/>
      <c r="P164" s="170" t="n">
        <f aca="false">O164*H164</f>
        <v>0</v>
      </c>
      <c r="Q164" s="170" t="n">
        <v>0.04</v>
      </c>
      <c r="R164" s="170" t="n">
        <f aca="false">Q164*H164</f>
        <v>0.44</v>
      </c>
      <c r="S164" s="170" t="n">
        <v>0</v>
      </c>
      <c r="T164" s="171" t="n">
        <f aca="false">S164*H164</f>
        <v>0</v>
      </c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R164" s="172" t="s">
        <v>136</v>
      </c>
      <c r="AT164" s="172" t="s">
        <v>132</v>
      </c>
      <c r="AU164" s="172" t="s">
        <v>81</v>
      </c>
      <c r="AY164" s="3" t="s">
        <v>130</v>
      </c>
      <c r="BE164" s="173" t="n">
        <f aca="false">IF(N164="základní",J164,0)</f>
        <v>0</v>
      </c>
      <c r="BF164" s="173" t="n">
        <f aca="false">IF(N164="snížená",J164,0)</f>
        <v>0</v>
      </c>
      <c r="BG164" s="173" t="n">
        <f aca="false">IF(N164="zákl. přenesená",J164,0)</f>
        <v>0</v>
      </c>
      <c r="BH164" s="173" t="n">
        <f aca="false">IF(N164="sníž. přenesená",J164,0)</f>
        <v>0</v>
      </c>
      <c r="BI164" s="173" t="n">
        <f aca="false">IF(N164="nulová",J164,0)</f>
        <v>0</v>
      </c>
      <c r="BJ164" s="3" t="s">
        <v>79</v>
      </c>
      <c r="BK164" s="173" t="n">
        <f aca="false">ROUND(I164*H164,2)</f>
        <v>0</v>
      </c>
      <c r="BL164" s="3" t="s">
        <v>136</v>
      </c>
      <c r="BM164" s="172" t="s">
        <v>187</v>
      </c>
    </row>
    <row r="165" s="174" customFormat="true" ht="12.8" hidden="false" customHeight="false" outlineLevel="0" collapsed="false">
      <c r="B165" s="175"/>
      <c r="D165" s="176" t="s">
        <v>145</v>
      </c>
      <c r="E165" s="177"/>
      <c r="F165" s="178" t="s">
        <v>188</v>
      </c>
      <c r="H165" s="179" t="n">
        <v>11</v>
      </c>
      <c r="I165" s="180"/>
      <c r="L165" s="175"/>
      <c r="M165" s="181"/>
      <c r="N165" s="182"/>
      <c r="O165" s="182"/>
      <c r="P165" s="182"/>
      <c r="Q165" s="182"/>
      <c r="R165" s="182"/>
      <c r="S165" s="182"/>
      <c r="T165" s="183"/>
      <c r="AT165" s="177" t="s">
        <v>145</v>
      </c>
      <c r="AU165" s="177" t="s">
        <v>81</v>
      </c>
      <c r="AV165" s="174" t="s">
        <v>81</v>
      </c>
      <c r="AW165" s="174" t="s">
        <v>31</v>
      </c>
      <c r="AX165" s="174" t="s">
        <v>79</v>
      </c>
      <c r="AY165" s="177" t="s">
        <v>130</v>
      </c>
    </row>
    <row r="166" s="27" customFormat="true" ht="24.15" hidden="false" customHeight="true" outlineLevel="0" collapsed="false">
      <c r="A166" s="22"/>
      <c r="B166" s="160"/>
      <c r="C166" s="161" t="s">
        <v>189</v>
      </c>
      <c r="D166" s="161" t="s">
        <v>132</v>
      </c>
      <c r="E166" s="162" t="s">
        <v>190</v>
      </c>
      <c r="F166" s="163" t="s">
        <v>191</v>
      </c>
      <c r="G166" s="164" t="s">
        <v>155</v>
      </c>
      <c r="H166" s="165" t="n">
        <v>4.984</v>
      </c>
      <c r="I166" s="166"/>
      <c r="J166" s="167" t="n">
        <f aca="false">ROUND(I166*H166,2)</f>
        <v>0</v>
      </c>
      <c r="K166" s="163" t="s">
        <v>143</v>
      </c>
      <c r="L166" s="23"/>
      <c r="M166" s="168"/>
      <c r="N166" s="169" t="s">
        <v>39</v>
      </c>
      <c r="O166" s="60"/>
      <c r="P166" s="170" t="n">
        <f aca="false">O166*H166</f>
        <v>0</v>
      </c>
      <c r="Q166" s="170" t="n">
        <v>0.00438</v>
      </c>
      <c r="R166" s="170" t="n">
        <f aca="false">Q166*H166</f>
        <v>0.02182992</v>
      </c>
      <c r="S166" s="170" t="n">
        <v>0</v>
      </c>
      <c r="T166" s="171" t="n">
        <f aca="false">S166*H166</f>
        <v>0</v>
      </c>
      <c r="U166" s="22"/>
      <c r="V166" s="22"/>
      <c r="W166" s="22"/>
      <c r="X166" s="22"/>
      <c r="Y166" s="22"/>
      <c r="Z166" s="22"/>
      <c r="AA166" s="22"/>
      <c r="AB166" s="22"/>
      <c r="AC166" s="22"/>
      <c r="AD166" s="22"/>
      <c r="AE166" s="22"/>
      <c r="AR166" s="172" t="s">
        <v>136</v>
      </c>
      <c r="AT166" s="172" t="s">
        <v>132</v>
      </c>
      <c r="AU166" s="172" t="s">
        <v>81</v>
      </c>
      <c r="AY166" s="3" t="s">
        <v>130</v>
      </c>
      <c r="BE166" s="173" t="n">
        <f aca="false">IF(N166="základní",J166,0)</f>
        <v>0</v>
      </c>
      <c r="BF166" s="173" t="n">
        <f aca="false">IF(N166="snížená",J166,0)</f>
        <v>0</v>
      </c>
      <c r="BG166" s="173" t="n">
        <f aca="false">IF(N166="zákl. přenesená",J166,0)</f>
        <v>0</v>
      </c>
      <c r="BH166" s="173" t="n">
        <f aca="false">IF(N166="sníž. přenesená",J166,0)</f>
        <v>0</v>
      </c>
      <c r="BI166" s="173" t="n">
        <f aca="false">IF(N166="nulová",J166,0)</f>
        <v>0</v>
      </c>
      <c r="BJ166" s="3" t="s">
        <v>79</v>
      </c>
      <c r="BK166" s="173" t="n">
        <f aca="false">ROUND(I166*H166,2)</f>
        <v>0</v>
      </c>
      <c r="BL166" s="3" t="s">
        <v>136</v>
      </c>
      <c r="BM166" s="172" t="s">
        <v>192</v>
      </c>
    </row>
    <row r="167" s="174" customFormat="true" ht="12.8" hidden="false" customHeight="false" outlineLevel="0" collapsed="false">
      <c r="B167" s="175"/>
      <c r="D167" s="176" t="s">
        <v>145</v>
      </c>
      <c r="E167" s="177"/>
      <c r="F167" s="178" t="s">
        <v>193</v>
      </c>
      <c r="H167" s="179" t="n">
        <v>2.52</v>
      </c>
      <c r="I167" s="180"/>
      <c r="L167" s="175"/>
      <c r="M167" s="181"/>
      <c r="N167" s="182"/>
      <c r="O167" s="182"/>
      <c r="P167" s="182"/>
      <c r="Q167" s="182"/>
      <c r="R167" s="182"/>
      <c r="S167" s="182"/>
      <c r="T167" s="183"/>
      <c r="AT167" s="177" t="s">
        <v>145</v>
      </c>
      <c r="AU167" s="177" t="s">
        <v>81</v>
      </c>
      <c r="AV167" s="174" t="s">
        <v>81</v>
      </c>
      <c r="AW167" s="174" t="s">
        <v>31</v>
      </c>
      <c r="AX167" s="174" t="s">
        <v>74</v>
      </c>
      <c r="AY167" s="177" t="s">
        <v>130</v>
      </c>
    </row>
    <row r="168" s="174" customFormat="true" ht="12.8" hidden="false" customHeight="false" outlineLevel="0" collapsed="false">
      <c r="B168" s="175"/>
      <c r="D168" s="176" t="s">
        <v>145</v>
      </c>
      <c r="E168" s="177"/>
      <c r="F168" s="178" t="s">
        <v>194</v>
      </c>
      <c r="H168" s="179" t="n">
        <v>2.464</v>
      </c>
      <c r="I168" s="180"/>
      <c r="L168" s="175"/>
      <c r="M168" s="181"/>
      <c r="N168" s="182"/>
      <c r="O168" s="182"/>
      <c r="P168" s="182"/>
      <c r="Q168" s="182"/>
      <c r="R168" s="182"/>
      <c r="S168" s="182"/>
      <c r="T168" s="183"/>
      <c r="AT168" s="177" t="s">
        <v>145</v>
      </c>
      <c r="AU168" s="177" t="s">
        <v>81</v>
      </c>
      <c r="AV168" s="174" t="s">
        <v>81</v>
      </c>
      <c r="AW168" s="174" t="s">
        <v>31</v>
      </c>
      <c r="AX168" s="174" t="s">
        <v>74</v>
      </c>
      <c r="AY168" s="177" t="s">
        <v>130</v>
      </c>
    </row>
    <row r="169" s="203" customFormat="true" ht="12.8" hidden="false" customHeight="false" outlineLevel="0" collapsed="false">
      <c r="B169" s="204"/>
      <c r="D169" s="176" t="s">
        <v>145</v>
      </c>
      <c r="E169" s="205"/>
      <c r="F169" s="206" t="s">
        <v>183</v>
      </c>
      <c r="H169" s="207" t="n">
        <v>4.984</v>
      </c>
      <c r="I169" s="208"/>
      <c r="L169" s="204"/>
      <c r="M169" s="209"/>
      <c r="N169" s="210"/>
      <c r="O169" s="210"/>
      <c r="P169" s="210"/>
      <c r="Q169" s="210"/>
      <c r="R169" s="210"/>
      <c r="S169" s="210"/>
      <c r="T169" s="211"/>
      <c r="AT169" s="205" t="s">
        <v>145</v>
      </c>
      <c r="AU169" s="205" t="s">
        <v>81</v>
      </c>
      <c r="AV169" s="203" t="s">
        <v>136</v>
      </c>
      <c r="AW169" s="203" t="s">
        <v>31</v>
      </c>
      <c r="AX169" s="203" t="s">
        <v>79</v>
      </c>
      <c r="AY169" s="205" t="s">
        <v>130</v>
      </c>
    </row>
    <row r="170" s="27" customFormat="true" ht="24.15" hidden="false" customHeight="true" outlineLevel="0" collapsed="false">
      <c r="A170" s="22"/>
      <c r="B170" s="160"/>
      <c r="C170" s="161" t="s">
        <v>195</v>
      </c>
      <c r="D170" s="161" t="s">
        <v>132</v>
      </c>
      <c r="E170" s="162" t="s">
        <v>196</v>
      </c>
      <c r="F170" s="163" t="s">
        <v>197</v>
      </c>
      <c r="G170" s="164" t="s">
        <v>155</v>
      </c>
      <c r="H170" s="165" t="n">
        <v>42.512</v>
      </c>
      <c r="I170" s="166"/>
      <c r="J170" s="167" t="n">
        <f aca="false">ROUND(I170*H170,2)</f>
        <v>0</v>
      </c>
      <c r="K170" s="163" t="s">
        <v>143</v>
      </c>
      <c r="L170" s="23"/>
      <c r="M170" s="168"/>
      <c r="N170" s="169" t="s">
        <v>39</v>
      </c>
      <c r="O170" s="60"/>
      <c r="P170" s="170" t="n">
        <f aca="false">O170*H170</f>
        <v>0</v>
      </c>
      <c r="Q170" s="170" t="n">
        <v>0.0154</v>
      </c>
      <c r="R170" s="170" t="n">
        <f aca="false">Q170*H170</f>
        <v>0.6546848</v>
      </c>
      <c r="S170" s="170" t="n">
        <v>0</v>
      </c>
      <c r="T170" s="171" t="n">
        <f aca="false">S170*H170</f>
        <v>0</v>
      </c>
      <c r="U170" s="22"/>
      <c r="V170" s="22"/>
      <c r="W170" s="22"/>
      <c r="X170" s="22"/>
      <c r="Y170" s="22"/>
      <c r="Z170" s="22"/>
      <c r="AA170" s="22"/>
      <c r="AB170" s="22"/>
      <c r="AC170" s="22"/>
      <c r="AD170" s="22"/>
      <c r="AE170" s="22"/>
      <c r="AR170" s="172" t="s">
        <v>136</v>
      </c>
      <c r="AT170" s="172" t="s">
        <v>132</v>
      </c>
      <c r="AU170" s="172" t="s">
        <v>81</v>
      </c>
      <c r="AY170" s="3" t="s">
        <v>130</v>
      </c>
      <c r="BE170" s="173" t="n">
        <f aca="false">IF(N170="základní",J170,0)</f>
        <v>0</v>
      </c>
      <c r="BF170" s="173" t="n">
        <f aca="false">IF(N170="snížená",J170,0)</f>
        <v>0</v>
      </c>
      <c r="BG170" s="173" t="n">
        <f aca="false">IF(N170="zákl. přenesená",J170,0)</f>
        <v>0</v>
      </c>
      <c r="BH170" s="173" t="n">
        <f aca="false">IF(N170="sníž. přenesená",J170,0)</f>
        <v>0</v>
      </c>
      <c r="BI170" s="173" t="n">
        <f aca="false">IF(N170="nulová",J170,0)</f>
        <v>0</v>
      </c>
      <c r="BJ170" s="3" t="s">
        <v>79</v>
      </c>
      <c r="BK170" s="173" t="n">
        <f aca="false">ROUND(I170*H170,2)</f>
        <v>0</v>
      </c>
      <c r="BL170" s="3" t="s">
        <v>136</v>
      </c>
      <c r="BM170" s="172" t="s">
        <v>198</v>
      </c>
    </row>
    <row r="171" s="27" customFormat="true" ht="24.15" hidden="false" customHeight="true" outlineLevel="0" collapsed="false">
      <c r="A171" s="22"/>
      <c r="B171" s="160"/>
      <c r="C171" s="161" t="s">
        <v>7</v>
      </c>
      <c r="D171" s="161" t="s">
        <v>132</v>
      </c>
      <c r="E171" s="162" t="s">
        <v>199</v>
      </c>
      <c r="F171" s="163" t="s">
        <v>200</v>
      </c>
      <c r="G171" s="164" t="s">
        <v>155</v>
      </c>
      <c r="H171" s="165" t="n">
        <v>42.512</v>
      </c>
      <c r="I171" s="166"/>
      <c r="J171" s="167" t="n">
        <f aca="false">ROUND(I171*H171,2)</f>
        <v>0</v>
      </c>
      <c r="K171" s="163" t="s">
        <v>143</v>
      </c>
      <c r="L171" s="23"/>
      <c r="M171" s="168"/>
      <c r="N171" s="169" t="s">
        <v>39</v>
      </c>
      <c r="O171" s="60"/>
      <c r="P171" s="170" t="n">
        <f aca="false">O171*H171</f>
        <v>0</v>
      </c>
      <c r="Q171" s="170" t="n">
        <v>0.0079</v>
      </c>
      <c r="R171" s="170" t="n">
        <f aca="false">Q171*H171</f>
        <v>0.3358448</v>
      </c>
      <c r="S171" s="170" t="n">
        <v>0</v>
      </c>
      <c r="T171" s="171" t="n">
        <f aca="false">S171*H171</f>
        <v>0</v>
      </c>
      <c r="U171" s="22"/>
      <c r="V171" s="22"/>
      <c r="W171" s="22"/>
      <c r="X171" s="22"/>
      <c r="Y171" s="22"/>
      <c r="Z171" s="22"/>
      <c r="AA171" s="22"/>
      <c r="AB171" s="22"/>
      <c r="AC171" s="22"/>
      <c r="AD171" s="22"/>
      <c r="AE171" s="22"/>
      <c r="AR171" s="172" t="s">
        <v>136</v>
      </c>
      <c r="AT171" s="172" t="s">
        <v>132</v>
      </c>
      <c r="AU171" s="172" t="s">
        <v>81</v>
      </c>
      <c r="AY171" s="3" t="s">
        <v>130</v>
      </c>
      <c r="BE171" s="173" t="n">
        <f aca="false">IF(N171="základní",J171,0)</f>
        <v>0</v>
      </c>
      <c r="BF171" s="173" t="n">
        <f aca="false">IF(N171="snížená",J171,0)</f>
        <v>0</v>
      </c>
      <c r="BG171" s="173" t="n">
        <f aca="false">IF(N171="zákl. přenesená",J171,0)</f>
        <v>0</v>
      </c>
      <c r="BH171" s="173" t="n">
        <f aca="false">IF(N171="sníž. přenesená",J171,0)</f>
        <v>0</v>
      </c>
      <c r="BI171" s="173" t="n">
        <f aca="false">IF(N171="nulová",J171,0)</f>
        <v>0</v>
      </c>
      <c r="BJ171" s="3" t="s">
        <v>79</v>
      </c>
      <c r="BK171" s="173" t="n">
        <f aca="false">ROUND(I171*H171,2)</f>
        <v>0</v>
      </c>
      <c r="BL171" s="3" t="s">
        <v>136</v>
      </c>
      <c r="BM171" s="172" t="s">
        <v>201</v>
      </c>
    </row>
    <row r="172" s="27" customFormat="true" ht="24.15" hidden="false" customHeight="true" outlineLevel="0" collapsed="false">
      <c r="A172" s="22"/>
      <c r="B172" s="160"/>
      <c r="C172" s="161" t="s">
        <v>202</v>
      </c>
      <c r="D172" s="161" t="s">
        <v>132</v>
      </c>
      <c r="E172" s="162" t="s">
        <v>203</v>
      </c>
      <c r="F172" s="163" t="s">
        <v>204</v>
      </c>
      <c r="G172" s="164" t="s">
        <v>155</v>
      </c>
      <c r="H172" s="165" t="n">
        <v>16.566</v>
      </c>
      <c r="I172" s="166"/>
      <c r="J172" s="167" t="n">
        <f aca="false">ROUND(I172*H172,2)</f>
        <v>0</v>
      </c>
      <c r="K172" s="163" t="s">
        <v>143</v>
      </c>
      <c r="L172" s="23"/>
      <c r="M172" s="168"/>
      <c r="N172" s="169" t="s">
        <v>39</v>
      </c>
      <c r="O172" s="60"/>
      <c r="P172" s="170" t="n">
        <f aca="false">O172*H172</f>
        <v>0</v>
      </c>
      <c r="Q172" s="170" t="n">
        <v>0.017</v>
      </c>
      <c r="R172" s="170" t="n">
        <f aca="false">Q172*H172</f>
        <v>0.281622</v>
      </c>
      <c r="S172" s="170" t="n">
        <v>0</v>
      </c>
      <c r="T172" s="171" t="n">
        <f aca="false">S172*H172</f>
        <v>0</v>
      </c>
      <c r="U172" s="22"/>
      <c r="V172" s="22"/>
      <c r="W172" s="22"/>
      <c r="X172" s="22"/>
      <c r="Y172" s="22"/>
      <c r="Z172" s="22"/>
      <c r="AA172" s="22"/>
      <c r="AB172" s="22"/>
      <c r="AC172" s="22"/>
      <c r="AD172" s="22"/>
      <c r="AE172" s="22"/>
      <c r="AR172" s="172" t="s">
        <v>136</v>
      </c>
      <c r="AT172" s="172" t="s">
        <v>132</v>
      </c>
      <c r="AU172" s="172" t="s">
        <v>81</v>
      </c>
      <c r="AY172" s="3" t="s">
        <v>130</v>
      </c>
      <c r="BE172" s="173" t="n">
        <f aca="false">IF(N172="základní",J172,0)</f>
        <v>0</v>
      </c>
      <c r="BF172" s="173" t="n">
        <f aca="false">IF(N172="snížená",J172,0)</f>
        <v>0</v>
      </c>
      <c r="BG172" s="173" t="n">
        <f aca="false">IF(N172="zákl. přenesená",J172,0)</f>
        <v>0</v>
      </c>
      <c r="BH172" s="173" t="n">
        <f aca="false">IF(N172="sníž. přenesená",J172,0)</f>
        <v>0</v>
      </c>
      <c r="BI172" s="173" t="n">
        <f aca="false">IF(N172="nulová",J172,0)</f>
        <v>0</v>
      </c>
      <c r="BJ172" s="3" t="s">
        <v>79</v>
      </c>
      <c r="BK172" s="173" t="n">
        <f aca="false">ROUND(I172*H172,2)</f>
        <v>0</v>
      </c>
      <c r="BL172" s="3" t="s">
        <v>136</v>
      </c>
      <c r="BM172" s="172" t="s">
        <v>205</v>
      </c>
    </row>
    <row r="173" s="174" customFormat="true" ht="12.8" hidden="false" customHeight="false" outlineLevel="0" collapsed="false">
      <c r="B173" s="175"/>
      <c r="D173" s="176" t="s">
        <v>145</v>
      </c>
      <c r="E173" s="177"/>
      <c r="F173" s="178" t="s">
        <v>206</v>
      </c>
      <c r="H173" s="179" t="n">
        <v>4.214</v>
      </c>
      <c r="I173" s="180"/>
      <c r="L173" s="175"/>
      <c r="M173" s="181"/>
      <c r="N173" s="182"/>
      <c r="O173" s="182"/>
      <c r="P173" s="182"/>
      <c r="Q173" s="182"/>
      <c r="R173" s="182"/>
      <c r="S173" s="182"/>
      <c r="T173" s="183"/>
      <c r="AT173" s="177" t="s">
        <v>145</v>
      </c>
      <c r="AU173" s="177" t="s">
        <v>81</v>
      </c>
      <c r="AV173" s="174" t="s">
        <v>81</v>
      </c>
      <c r="AW173" s="174" t="s">
        <v>31</v>
      </c>
      <c r="AX173" s="174" t="s">
        <v>74</v>
      </c>
      <c r="AY173" s="177" t="s">
        <v>130</v>
      </c>
    </row>
    <row r="174" s="174" customFormat="true" ht="12.8" hidden="false" customHeight="false" outlineLevel="0" collapsed="false">
      <c r="B174" s="175"/>
      <c r="D174" s="176" t="s">
        <v>145</v>
      </c>
      <c r="E174" s="177"/>
      <c r="F174" s="178" t="s">
        <v>207</v>
      </c>
      <c r="H174" s="179" t="n">
        <v>6.592</v>
      </c>
      <c r="I174" s="180"/>
      <c r="L174" s="175"/>
      <c r="M174" s="181"/>
      <c r="N174" s="182"/>
      <c r="O174" s="182"/>
      <c r="P174" s="182"/>
      <c r="Q174" s="182"/>
      <c r="R174" s="182"/>
      <c r="S174" s="182"/>
      <c r="T174" s="183"/>
      <c r="AT174" s="177" t="s">
        <v>145</v>
      </c>
      <c r="AU174" s="177" t="s">
        <v>81</v>
      </c>
      <c r="AV174" s="174" t="s">
        <v>81</v>
      </c>
      <c r="AW174" s="174" t="s">
        <v>31</v>
      </c>
      <c r="AX174" s="174" t="s">
        <v>74</v>
      </c>
      <c r="AY174" s="177" t="s">
        <v>130</v>
      </c>
    </row>
    <row r="175" s="174" customFormat="true" ht="12.8" hidden="false" customHeight="false" outlineLevel="0" collapsed="false">
      <c r="B175" s="175"/>
      <c r="D175" s="176" t="s">
        <v>145</v>
      </c>
      <c r="E175" s="177"/>
      <c r="F175" s="178" t="s">
        <v>208</v>
      </c>
      <c r="H175" s="179" t="n">
        <v>5.76</v>
      </c>
      <c r="I175" s="180"/>
      <c r="L175" s="175"/>
      <c r="M175" s="181"/>
      <c r="N175" s="182"/>
      <c r="O175" s="182"/>
      <c r="P175" s="182"/>
      <c r="Q175" s="182"/>
      <c r="R175" s="182"/>
      <c r="S175" s="182"/>
      <c r="T175" s="183"/>
      <c r="AT175" s="177" t="s">
        <v>145</v>
      </c>
      <c r="AU175" s="177" t="s">
        <v>81</v>
      </c>
      <c r="AV175" s="174" t="s">
        <v>81</v>
      </c>
      <c r="AW175" s="174" t="s">
        <v>31</v>
      </c>
      <c r="AX175" s="174" t="s">
        <v>74</v>
      </c>
      <c r="AY175" s="177" t="s">
        <v>130</v>
      </c>
    </row>
    <row r="176" s="203" customFormat="true" ht="12.8" hidden="false" customHeight="false" outlineLevel="0" collapsed="false">
      <c r="B176" s="204"/>
      <c r="D176" s="176" t="s">
        <v>145</v>
      </c>
      <c r="E176" s="205"/>
      <c r="F176" s="206" t="s">
        <v>183</v>
      </c>
      <c r="H176" s="207" t="n">
        <v>16.566</v>
      </c>
      <c r="I176" s="208"/>
      <c r="L176" s="204"/>
      <c r="M176" s="209"/>
      <c r="N176" s="210"/>
      <c r="O176" s="210"/>
      <c r="P176" s="210"/>
      <c r="Q176" s="210"/>
      <c r="R176" s="210"/>
      <c r="S176" s="210"/>
      <c r="T176" s="211"/>
      <c r="AT176" s="205" t="s">
        <v>145</v>
      </c>
      <c r="AU176" s="205" t="s">
        <v>81</v>
      </c>
      <c r="AV176" s="203" t="s">
        <v>136</v>
      </c>
      <c r="AW176" s="203" t="s">
        <v>31</v>
      </c>
      <c r="AX176" s="203" t="s">
        <v>79</v>
      </c>
      <c r="AY176" s="205" t="s">
        <v>130</v>
      </c>
    </row>
    <row r="177" s="27" customFormat="true" ht="33" hidden="false" customHeight="true" outlineLevel="0" collapsed="false">
      <c r="A177" s="22"/>
      <c r="B177" s="160"/>
      <c r="C177" s="161" t="s">
        <v>209</v>
      </c>
      <c r="D177" s="161" t="s">
        <v>132</v>
      </c>
      <c r="E177" s="162" t="s">
        <v>210</v>
      </c>
      <c r="F177" s="163" t="s">
        <v>211</v>
      </c>
      <c r="G177" s="164" t="s">
        <v>155</v>
      </c>
      <c r="H177" s="165" t="n">
        <v>16.566</v>
      </c>
      <c r="I177" s="166"/>
      <c r="J177" s="167" t="n">
        <f aca="false">ROUND(I177*H177,2)</f>
        <v>0</v>
      </c>
      <c r="K177" s="163" t="s">
        <v>143</v>
      </c>
      <c r="L177" s="23"/>
      <c r="M177" s="168"/>
      <c r="N177" s="169" t="s">
        <v>39</v>
      </c>
      <c r="O177" s="60"/>
      <c r="P177" s="170" t="n">
        <f aca="false">O177*H177</f>
        <v>0</v>
      </c>
      <c r="Q177" s="170" t="n">
        <v>0.0062</v>
      </c>
      <c r="R177" s="170" t="n">
        <f aca="false">Q177*H177</f>
        <v>0.1027092</v>
      </c>
      <c r="S177" s="170" t="n">
        <v>0</v>
      </c>
      <c r="T177" s="171" t="n">
        <f aca="false">S177*H177</f>
        <v>0</v>
      </c>
      <c r="U177" s="22"/>
      <c r="V177" s="22"/>
      <c r="W177" s="22"/>
      <c r="X177" s="22"/>
      <c r="Y177" s="22"/>
      <c r="Z177" s="22"/>
      <c r="AA177" s="22"/>
      <c r="AB177" s="22"/>
      <c r="AC177" s="22"/>
      <c r="AD177" s="22"/>
      <c r="AE177" s="22"/>
      <c r="AR177" s="172" t="s">
        <v>136</v>
      </c>
      <c r="AT177" s="172" t="s">
        <v>132</v>
      </c>
      <c r="AU177" s="172" t="s">
        <v>81</v>
      </c>
      <c r="AY177" s="3" t="s">
        <v>130</v>
      </c>
      <c r="BE177" s="173" t="n">
        <f aca="false">IF(N177="základní",J177,0)</f>
        <v>0</v>
      </c>
      <c r="BF177" s="173" t="n">
        <f aca="false">IF(N177="snížená",J177,0)</f>
        <v>0</v>
      </c>
      <c r="BG177" s="173" t="n">
        <f aca="false">IF(N177="zákl. přenesená",J177,0)</f>
        <v>0</v>
      </c>
      <c r="BH177" s="173" t="n">
        <f aca="false">IF(N177="sníž. přenesená",J177,0)</f>
        <v>0</v>
      </c>
      <c r="BI177" s="173" t="n">
        <f aca="false">IF(N177="nulová",J177,0)</f>
        <v>0</v>
      </c>
      <c r="BJ177" s="3" t="s">
        <v>79</v>
      </c>
      <c r="BK177" s="173" t="n">
        <f aca="false">ROUND(I177*H177,2)</f>
        <v>0</v>
      </c>
      <c r="BL177" s="3" t="s">
        <v>136</v>
      </c>
      <c r="BM177" s="172" t="s">
        <v>212</v>
      </c>
    </row>
    <row r="178" s="27" customFormat="true" ht="24.15" hidden="false" customHeight="true" outlineLevel="0" collapsed="false">
      <c r="A178" s="22"/>
      <c r="B178" s="160"/>
      <c r="C178" s="161" t="s">
        <v>213</v>
      </c>
      <c r="D178" s="161" t="s">
        <v>132</v>
      </c>
      <c r="E178" s="162" t="s">
        <v>214</v>
      </c>
      <c r="F178" s="163" t="s">
        <v>215</v>
      </c>
      <c r="G178" s="164" t="s">
        <v>155</v>
      </c>
      <c r="H178" s="165" t="n">
        <v>2.22</v>
      </c>
      <c r="I178" s="166"/>
      <c r="J178" s="167" t="n">
        <f aca="false">ROUND(I178*H178,2)</f>
        <v>0</v>
      </c>
      <c r="K178" s="163" t="s">
        <v>143</v>
      </c>
      <c r="L178" s="23"/>
      <c r="M178" s="168"/>
      <c r="N178" s="169" t="s">
        <v>39</v>
      </c>
      <c r="O178" s="60"/>
      <c r="P178" s="170" t="n">
        <f aca="false">O178*H178</f>
        <v>0</v>
      </c>
      <c r="Q178" s="170" t="n">
        <v>0</v>
      </c>
      <c r="R178" s="170" t="n">
        <f aca="false">Q178*H178</f>
        <v>0</v>
      </c>
      <c r="S178" s="170" t="n">
        <v>0</v>
      </c>
      <c r="T178" s="171" t="n">
        <f aca="false">S178*H178</f>
        <v>0</v>
      </c>
      <c r="U178" s="22"/>
      <c r="V178" s="22"/>
      <c r="W178" s="22"/>
      <c r="X178" s="22"/>
      <c r="Y178" s="22"/>
      <c r="Z178" s="22"/>
      <c r="AA178" s="22"/>
      <c r="AB178" s="22"/>
      <c r="AC178" s="22"/>
      <c r="AD178" s="22"/>
      <c r="AE178" s="22"/>
      <c r="AR178" s="172" t="s">
        <v>136</v>
      </c>
      <c r="AT178" s="172" t="s">
        <v>132</v>
      </c>
      <c r="AU178" s="172" t="s">
        <v>81</v>
      </c>
      <c r="AY178" s="3" t="s">
        <v>130</v>
      </c>
      <c r="BE178" s="173" t="n">
        <f aca="false">IF(N178="základní",J178,0)</f>
        <v>0</v>
      </c>
      <c r="BF178" s="173" t="n">
        <f aca="false">IF(N178="snížená",J178,0)</f>
        <v>0</v>
      </c>
      <c r="BG178" s="173" t="n">
        <f aca="false">IF(N178="zákl. přenesená",J178,0)</f>
        <v>0</v>
      </c>
      <c r="BH178" s="173" t="n">
        <f aca="false">IF(N178="sníž. přenesená",J178,0)</f>
        <v>0</v>
      </c>
      <c r="BI178" s="173" t="n">
        <f aca="false">IF(N178="nulová",J178,0)</f>
        <v>0</v>
      </c>
      <c r="BJ178" s="3" t="s">
        <v>79</v>
      </c>
      <c r="BK178" s="173" t="n">
        <f aca="false">ROUND(I178*H178,2)</f>
        <v>0</v>
      </c>
      <c r="BL178" s="3" t="s">
        <v>136</v>
      </c>
      <c r="BM178" s="172" t="s">
        <v>216</v>
      </c>
    </row>
    <row r="179" s="174" customFormat="true" ht="12.8" hidden="false" customHeight="false" outlineLevel="0" collapsed="false">
      <c r="B179" s="175"/>
      <c r="D179" s="176" t="s">
        <v>145</v>
      </c>
      <c r="E179" s="177"/>
      <c r="F179" s="178" t="s">
        <v>217</v>
      </c>
      <c r="H179" s="179" t="n">
        <v>2.22</v>
      </c>
      <c r="I179" s="180"/>
      <c r="L179" s="175"/>
      <c r="M179" s="181"/>
      <c r="N179" s="182"/>
      <c r="O179" s="182"/>
      <c r="P179" s="182"/>
      <c r="Q179" s="182"/>
      <c r="R179" s="182"/>
      <c r="S179" s="182"/>
      <c r="T179" s="183"/>
      <c r="AT179" s="177" t="s">
        <v>145</v>
      </c>
      <c r="AU179" s="177" t="s">
        <v>81</v>
      </c>
      <c r="AV179" s="174" t="s">
        <v>81</v>
      </c>
      <c r="AW179" s="174" t="s">
        <v>31</v>
      </c>
      <c r="AX179" s="174" t="s">
        <v>79</v>
      </c>
      <c r="AY179" s="177" t="s">
        <v>130</v>
      </c>
    </row>
    <row r="180" s="27" customFormat="true" ht="24.15" hidden="false" customHeight="true" outlineLevel="0" collapsed="false">
      <c r="A180" s="22"/>
      <c r="B180" s="160"/>
      <c r="C180" s="161" t="s">
        <v>218</v>
      </c>
      <c r="D180" s="161" t="s">
        <v>132</v>
      </c>
      <c r="E180" s="162" t="s">
        <v>219</v>
      </c>
      <c r="F180" s="163" t="s">
        <v>220</v>
      </c>
      <c r="G180" s="164" t="s">
        <v>155</v>
      </c>
      <c r="H180" s="165" t="n">
        <v>9.622</v>
      </c>
      <c r="I180" s="166"/>
      <c r="J180" s="167" t="n">
        <f aca="false">ROUND(I180*H180,2)</f>
        <v>0</v>
      </c>
      <c r="K180" s="163" t="s">
        <v>143</v>
      </c>
      <c r="L180" s="23"/>
      <c r="M180" s="168"/>
      <c r="N180" s="169" t="s">
        <v>39</v>
      </c>
      <c r="O180" s="60"/>
      <c r="P180" s="170" t="n">
        <f aca="false">O180*H180</f>
        <v>0</v>
      </c>
      <c r="Q180" s="170" t="n">
        <v>0.102</v>
      </c>
      <c r="R180" s="170" t="n">
        <f aca="false">Q180*H180</f>
        <v>0.981444</v>
      </c>
      <c r="S180" s="170" t="n">
        <v>0</v>
      </c>
      <c r="T180" s="171" t="n">
        <f aca="false">S180*H180</f>
        <v>0</v>
      </c>
      <c r="U180" s="22"/>
      <c r="V180" s="22"/>
      <c r="W180" s="22"/>
      <c r="X180" s="22"/>
      <c r="Y180" s="22"/>
      <c r="Z180" s="22"/>
      <c r="AA180" s="22"/>
      <c r="AB180" s="22"/>
      <c r="AC180" s="22"/>
      <c r="AD180" s="22"/>
      <c r="AE180" s="22"/>
      <c r="AR180" s="172" t="s">
        <v>136</v>
      </c>
      <c r="AT180" s="172" t="s">
        <v>132</v>
      </c>
      <c r="AU180" s="172" t="s">
        <v>81</v>
      </c>
      <c r="AY180" s="3" t="s">
        <v>130</v>
      </c>
      <c r="BE180" s="173" t="n">
        <f aca="false">IF(N180="základní",J180,0)</f>
        <v>0</v>
      </c>
      <c r="BF180" s="173" t="n">
        <f aca="false">IF(N180="snížená",J180,0)</f>
        <v>0</v>
      </c>
      <c r="BG180" s="173" t="n">
        <f aca="false">IF(N180="zákl. přenesená",J180,0)</f>
        <v>0</v>
      </c>
      <c r="BH180" s="173" t="n">
        <f aca="false">IF(N180="sníž. přenesená",J180,0)</f>
        <v>0</v>
      </c>
      <c r="BI180" s="173" t="n">
        <f aca="false">IF(N180="nulová",J180,0)</f>
        <v>0</v>
      </c>
      <c r="BJ180" s="3" t="s">
        <v>79</v>
      </c>
      <c r="BK180" s="173" t="n">
        <f aca="false">ROUND(I180*H180,2)</f>
        <v>0</v>
      </c>
      <c r="BL180" s="3" t="s">
        <v>136</v>
      </c>
      <c r="BM180" s="172" t="s">
        <v>221</v>
      </c>
    </row>
    <row r="181" s="174" customFormat="true" ht="12.8" hidden="false" customHeight="false" outlineLevel="0" collapsed="false">
      <c r="B181" s="175"/>
      <c r="D181" s="176" t="s">
        <v>145</v>
      </c>
      <c r="E181" s="177"/>
      <c r="F181" s="178" t="s">
        <v>222</v>
      </c>
      <c r="H181" s="179" t="n">
        <v>2.2</v>
      </c>
      <c r="I181" s="180"/>
      <c r="L181" s="175"/>
      <c r="M181" s="181"/>
      <c r="N181" s="182"/>
      <c r="O181" s="182"/>
      <c r="P181" s="182"/>
      <c r="Q181" s="182"/>
      <c r="R181" s="182"/>
      <c r="S181" s="182"/>
      <c r="T181" s="183"/>
      <c r="AT181" s="177" t="s">
        <v>145</v>
      </c>
      <c r="AU181" s="177" t="s">
        <v>81</v>
      </c>
      <c r="AV181" s="174" t="s">
        <v>81</v>
      </c>
      <c r="AW181" s="174" t="s">
        <v>31</v>
      </c>
      <c r="AX181" s="174" t="s">
        <v>74</v>
      </c>
      <c r="AY181" s="177" t="s">
        <v>130</v>
      </c>
    </row>
    <row r="182" s="174" customFormat="true" ht="12.8" hidden="false" customHeight="false" outlineLevel="0" collapsed="false">
      <c r="B182" s="175"/>
      <c r="D182" s="176" t="s">
        <v>145</v>
      </c>
      <c r="E182" s="177"/>
      <c r="F182" s="178" t="s">
        <v>223</v>
      </c>
      <c r="H182" s="179" t="n">
        <v>4.602</v>
      </c>
      <c r="I182" s="180"/>
      <c r="L182" s="175"/>
      <c r="M182" s="181"/>
      <c r="N182" s="182"/>
      <c r="O182" s="182"/>
      <c r="P182" s="182"/>
      <c r="Q182" s="182"/>
      <c r="R182" s="182"/>
      <c r="S182" s="182"/>
      <c r="T182" s="183"/>
      <c r="AT182" s="177" t="s">
        <v>145</v>
      </c>
      <c r="AU182" s="177" t="s">
        <v>81</v>
      </c>
      <c r="AV182" s="174" t="s">
        <v>81</v>
      </c>
      <c r="AW182" s="174" t="s">
        <v>31</v>
      </c>
      <c r="AX182" s="174" t="s">
        <v>74</v>
      </c>
      <c r="AY182" s="177" t="s">
        <v>130</v>
      </c>
    </row>
    <row r="183" s="174" customFormat="true" ht="12.8" hidden="false" customHeight="false" outlineLevel="0" collapsed="false">
      <c r="B183" s="175"/>
      <c r="D183" s="176" t="s">
        <v>145</v>
      </c>
      <c r="E183" s="177"/>
      <c r="F183" s="178" t="s">
        <v>224</v>
      </c>
      <c r="H183" s="179" t="n">
        <v>2.82</v>
      </c>
      <c r="I183" s="180"/>
      <c r="L183" s="175"/>
      <c r="M183" s="181"/>
      <c r="N183" s="182"/>
      <c r="O183" s="182"/>
      <c r="P183" s="182"/>
      <c r="Q183" s="182"/>
      <c r="R183" s="182"/>
      <c r="S183" s="182"/>
      <c r="T183" s="183"/>
      <c r="AT183" s="177" t="s">
        <v>145</v>
      </c>
      <c r="AU183" s="177" t="s">
        <v>81</v>
      </c>
      <c r="AV183" s="174" t="s">
        <v>81</v>
      </c>
      <c r="AW183" s="174" t="s">
        <v>31</v>
      </c>
      <c r="AX183" s="174" t="s">
        <v>74</v>
      </c>
      <c r="AY183" s="177" t="s">
        <v>130</v>
      </c>
    </row>
    <row r="184" s="203" customFormat="true" ht="12.8" hidden="false" customHeight="false" outlineLevel="0" collapsed="false">
      <c r="B184" s="204"/>
      <c r="D184" s="176" t="s">
        <v>145</v>
      </c>
      <c r="E184" s="205"/>
      <c r="F184" s="206" t="s">
        <v>183</v>
      </c>
      <c r="H184" s="207" t="n">
        <v>9.622</v>
      </c>
      <c r="I184" s="208"/>
      <c r="L184" s="204"/>
      <c r="M184" s="209"/>
      <c r="N184" s="210"/>
      <c r="O184" s="210"/>
      <c r="P184" s="210"/>
      <c r="Q184" s="210"/>
      <c r="R184" s="210"/>
      <c r="S184" s="210"/>
      <c r="T184" s="211"/>
      <c r="AT184" s="205" t="s">
        <v>145</v>
      </c>
      <c r="AU184" s="205" t="s">
        <v>81</v>
      </c>
      <c r="AV184" s="203" t="s">
        <v>136</v>
      </c>
      <c r="AW184" s="203" t="s">
        <v>31</v>
      </c>
      <c r="AX184" s="203" t="s">
        <v>79</v>
      </c>
      <c r="AY184" s="205" t="s">
        <v>130</v>
      </c>
    </row>
    <row r="185" s="27" customFormat="true" ht="21.75" hidden="false" customHeight="true" outlineLevel="0" collapsed="false">
      <c r="A185" s="22"/>
      <c r="B185" s="160"/>
      <c r="C185" s="161" t="s">
        <v>225</v>
      </c>
      <c r="D185" s="161" t="s">
        <v>132</v>
      </c>
      <c r="E185" s="162" t="s">
        <v>226</v>
      </c>
      <c r="F185" s="163" t="s">
        <v>227</v>
      </c>
      <c r="G185" s="164" t="s">
        <v>228</v>
      </c>
      <c r="H185" s="165" t="n">
        <v>3</v>
      </c>
      <c r="I185" s="166"/>
      <c r="J185" s="167" t="n">
        <f aca="false">ROUND(I185*H185,2)</f>
        <v>0</v>
      </c>
      <c r="K185" s="163" t="s">
        <v>143</v>
      </c>
      <c r="L185" s="23"/>
      <c r="M185" s="168"/>
      <c r="N185" s="169" t="s">
        <v>39</v>
      </c>
      <c r="O185" s="60"/>
      <c r="P185" s="170" t="n">
        <f aca="false">O185*H185</f>
        <v>0</v>
      </c>
      <c r="Q185" s="170" t="n">
        <v>0.04684</v>
      </c>
      <c r="R185" s="170" t="n">
        <f aca="false">Q185*H185</f>
        <v>0.14052</v>
      </c>
      <c r="S185" s="170" t="n">
        <v>0</v>
      </c>
      <c r="T185" s="171" t="n">
        <f aca="false">S185*H185</f>
        <v>0</v>
      </c>
      <c r="U185" s="22"/>
      <c r="V185" s="22"/>
      <c r="W185" s="22"/>
      <c r="X185" s="22"/>
      <c r="Y185" s="22"/>
      <c r="Z185" s="22"/>
      <c r="AA185" s="22"/>
      <c r="AB185" s="22"/>
      <c r="AC185" s="22"/>
      <c r="AD185" s="22"/>
      <c r="AE185" s="22"/>
      <c r="AR185" s="172" t="s">
        <v>136</v>
      </c>
      <c r="AT185" s="172" t="s">
        <v>132</v>
      </c>
      <c r="AU185" s="172" t="s">
        <v>81</v>
      </c>
      <c r="AY185" s="3" t="s">
        <v>130</v>
      </c>
      <c r="BE185" s="173" t="n">
        <f aca="false">IF(N185="základní",J185,0)</f>
        <v>0</v>
      </c>
      <c r="BF185" s="173" t="n">
        <f aca="false">IF(N185="snížená",J185,0)</f>
        <v>0</v>
      </c>
      <c r="BG185" s="173" t="n">
        <f aca="false">IF(N185="zákl. přenesená",J185,0)</f>
        <v>0</v>
      </c>
      <c r="BH185" s="173" t="n">
        <f aca="false">IF(N185="sníž. přenesená",J185,0)</f>
        <v>0</v>
      </c>
      <c r="BI185" s="173" t="n">
        <f aca="false">IF(N185="nulová",J185,0)</f>
        <v>0</v>
      </c>
      <c r="BJ185" s="3" t="s">
        <v>79</v>
      </c>
      <c r="BK185" s="173" t="n">
        <f aca="false">ROUND(I185*H185,2)</f>
        <v>0</v>
      </c>
      <c r="BL185" s="3" t="s">
        <v>136</v>
      </c>
      <c r="BM185" s="172" t="s">
        <v>229</v>
      </c>
    </row>
    <row r="186" s="174" customFormat="true" ht="12.8" hidden="false" customHeight="false" outlineLevel="0" collapsed="false">
      <c r="B186" s="175"/>
      <c r="D186" s="176" t="s">
        <v>145</v>
      </c>
      <c r="E186" s="177"/>
      <c r="F186" s="178" t="s">
        <v>138</v>
      </c>
      <c r="H186" s="179" t="n">
        <v>3</v>
      </c>
      <c r="I186" s="180"/>
      <c r="L186" s="175"/>
      <c r="M186" s="181"/>
      <c r="N186" s="182"/>
      <c r="O186" s="182"/>
      <c r="P186" s="182"/>
      <c r="Q186" s="182"/>
      <c r="R186" s="182"/>
      <c r="S186" s="182"/>
      <c r="T186" s="183"/>
      <c r="AT186" s="177" t="s">
        <v>145</v>
      </c>
      <c r="AU186" s="177" t="s">
        <v>81</v>
      </c>
      <c r="AV186" s="174" t="s">
        <v>81</v>
      </c>
      <c r="AW186" s="174" t="s">
        <v>31</v>
      </c>
      <c r="AX186" s="174" t="s">
        <v>79</v>
      </c>
      <c r="AY186" s="177" t="s">
        <v>130</v>
      </c>
    </row>
    <row r="187" s="27" customFormat="true" ht="24.15" hidden="false" customHeight="true" outlineLevel="0" collapsed="false">
      <c r="A187" s="22"/>
      <c r="B187" s="160"/>
      <c r="C187" s="184" t="s">
        <v>230</v>
      </c>
      <c r="D187" s="184" t="s">
        <v>147</v>
      </c>
      <c r="E187" s="185" t="s">
        <v>231</v>
      </c>
      <c r="F187" s="186" t="s">
        <v>232</v>
      </c>
      <c r="G187" s="187" t="s">
        <v>228</v>
      </c>
      <c r="H187" s="188" t="n">
        <v>3</v>
      </c>
      <c r="I187" s="189"/>
      <c r="J187" s="190" t="n">
        <f aca="false">ROUND(I187*H187,2)</f>
        <v>0</v>
      </c>
      <c r="K187" s="163" t="s">
        <v>143</v>
      </c>
      <c r="L187" s="191"/>
      <c r="M187" s="192"/>
      <c r="N187" s="193" t="s">
        <v>39</v>
      </c>
      <c r="O187" s="60"/>
      <c r="P187" s="170" t="n">
        <f aca="false">O187*H187</f>
        <v>0</v>
      </c>
      <c r="Q187" s="170" t="n">
        <v>0.01201</v>
      </c>
      <c r="R187" s="170" t="n">
        <f aca="false">Q187*H187</f>
        <v>0.03603</v>
      </c>
      <c r="S187" s="170" t="n">
        <v>0</v>
      </c>
      <c r="T187" s="171" t="n">
        <f aca="false">S187*H187</f>
        <v>0</v>
      </c>
      <c r="U187" s="22"/>
      <c r="V187" s="22"/>
      <c r="W187" s="22"/>
      <c r="X187" s="22"/>
      <c r="Y187" s="22"/>
      <c r="Z187" s="22"/>
      <c r="AA187" s="22"/>
      <c r="AB187" s="22"/>
      <c r="AC187" s="22"/>
      <c r="AD187" s="22"/>
      <c r="AE187" s="22"/>
      <c r="AR187" s="172" t="s">
        <v>150</v>
      </c>
      <c r="AT187" s="172" t="s">
        <v>147</v>
      </c>
      <c r="AU187" s="172" t="s">
        <v>81</v>
      </c>
      <c r="AY187" s="3" t="s">
        <v>130</v>
      </c>
      <c r="BE187" s="173" t="n">
        <f aca="false">IF(N187="základní",J187,0)</f>
        <v>0</v>
      </c>
      <c r="BF187" s="173" t="n">
        <f aca="false">IF(N187="snížená",J187,0)</f>
        <v>0</v>
      </c>
      <c r="BG187" s="173" t="n">
        <f aca="false">IF(N187="zákl. přenesená",J187,0)</f>
        <v>0</v>
      </c>
      <c r="BH187" s="173" t="n">
        <f aca="false">IF(N187="sníž. přenesená",J187,0)</f>
        <v>0</v>
      </c>
      <c r="BI187" s="173" t="n">
        <f aca="false">IF(N187="nulová",J187,0)</f>
        <v>0</v>
      </c>
      <c r="BJ187" s="3" t="s">
        <v>79</v>
      </c>
      <c r="BK187" s="173" t="n">
        <f aca="false">ROUND(I187*H187,2)</f>
        <v>0</v>
      </c>
      <c r="BL187" s="3" t="s">
        <v>136</v>
      </c>
      <c r="BM187" s="172" t="s">
        <v>233</v>
      </c>
    </row>
    <row r="188" s="146" customFormat="true" ht="22.8" hidden="false" customHeight="true" outlineLevel="0" collapsed="false">
      <c r="B188" s="147"/>
      <c r="D188" s="148" t="s">
        <v>73</v>
      </c>
      <c r="E188" s="158" t="s">
        <v>184</v>
      </c>
      <c r="F188" s="158" t="s">
        <v>234</v>
      </c>
      <c r="I188" s="150"/>
      <c r="J188" s="159" t="n">
        <f aca="false">BK188</f>
        <v>0</v>
      </c>
      <c r="L188" s="147"/>
      <c r="M188" s="152"/>
      <c r="N188" s="153"/>
      <c r="O188" s="153"/>
      <c r="P188" s="154" t="n">
        <f aca="false">SUM(P189:P223)</f>
        <v>0</v>
      </c>
      <c r="Q188" s="153"/>
      <c r="R188" s="154" t="n">
        <f aca="false">SUM(R189:R223)</f>
        <v>0.0026809</v>
      </c>
      <c r="S188" s="153"/>
      <c r="T188" s="155" t="n">
        <f aca="false">SUM(T189:T223)</f>
        <v>6.121558</v>
      </c>
      <c r="AR188" s="148" t="s">
        <v>79</v>
      </c>
      <c r="AT188" s="156" t="s">
        <v>73</v>
      </c>
      <c r="AU188" s="156" t="s">
        <v>79</v>
      </c>
      <c r="AY188" s="148" t="s">
        <v>130</v>
      </c>
      <c r="BK188" s="157" t="n">
        <f aca="false">SUM(BK189:BK223)</f>
        <v>0</v>
      </c>
    </row>
    <row r="189" s="27" customFormat="true" ht="33" hidden="false" customHeight="true" outlineLevel="0" collapsed="false">
      <c r="A189" s="22"/>
      <c r="B189" s="160"/>
      <c r="C189" s="161" t="s">
        <v>235</v>
      </c>
      <c r="D189" s="161" t="s">
        <v>132</v>
      </c>
      <c r="E189" s="162" t="s">
        <v>236</v>
      </c>
      <c r="F189" s="163" t="s">
        <v>237</v>
      </c>
      <c r="G189" s="164" t="s">
        <v>155</v>
      </c>
      <c r="H189" s="165" t="n">
        <v>9.43</v>
      </c>
      <c r="I189" s="166"/>
      <c r="J189" s="167" t="n">
        <f aca="false">ROUND(I189*H189,2)</f>
        <v>0</v>
      </c>
      <c r="K189" s="163" t="s">
        <v>143</v>
      </c>
      <c r="L189" s="23"/>
      <c r="M189" s="168"/>
      <c r="N189" s="169" t="s">
        <v>39</v>
      </c>
      <c r="O189" s="60"/>
      <c r="P189" s="170" t="n">
        <f aca="false">O189*H189</f>
        <v>0</v>
      </c>
      <c r="Q189" s="170" t="n">
        <v>0.00013</v>
      </c>
      <c r="R189" s="170" t="n">
        <f aca="false">Q189*H189</f>
        <v>0.0012259</v>
      </c>
      <c r="S189" s="170" t="n">
        <v>0</v>
      </c>
      <c r="T189" s="171" t="n">
        <f aca="false">S189*H189</f>
        <v>0</v>
      </c>
      <c r="U189" s="22"/>
      <c r="V189" s="22"/>
      <c r="W189" s="22"/>
      <c r="X189" s="22"/>
      <c r="Y189" s="22"/>
      <c r="Z189" s="22"/>
      <c r="AA189" s="22"/>
      <c r="AB189" s="22"/>
      <c r="AC189" s="22"/>
      <c r="AD189" s="22"/>
      <c r="AE189" s="22"/>
      <c r="AR189" s="172" t="s">
        <v>136</v>
      </c>
      <c r="AT189" s="172" t="s">
        <v>132</v>
      </c>
      <c r="AU189" s="172" t="s">
        <v>81</v>
      </c>
      <c r="AY189" s="3" t="s">
        <v>130</v>
      </c>
      <c r="BE189" s="173" t="n">
        <f aca="false">IF(N189="základní",J189,0)</f>
        <v>0</v>
      </c>
      <c r="BF189" s="173" t="n">
        <f aca="false">IF(N189="snížená",J189,0)</f>
        <v>0</v>
      </c>
      <c r="BG189" s="173" t="n">
        <f aca="false">IF(N189="zákl. přenesená",J189,0)</f>
        <v>0</v>
      </c>
      <c r="BH189" s="173" t="n">
        <f aca="false">IF(N189="sníž. přenesená",J189,0)</f>
        <v>0</v>
      </c>
      <c r="BI189" s="173" t="n">
        <f aca="false">IF(N189="nulová",J189,0)</f>
        <v>0</v>
      </c>
      <c r="BJ189" s="3" t="s">
        <v>79</v>
      </c>
      <c r="BK189" s="173" t="n">
        <f aca="false">ROUND(I189*H189,2)</f>
        <v>0</v>
      </c>
      <c r="BL189" s="3" t="s">
        <v>136</v>
      </c>
      <c r="BM189" s="172" t="s">
        <v>238</v>
      </c>
    </row>
    <row r="190" s="174" customFormat="true" ht="12.8" hidden="false" customHeight="false" outlineLevel="0" collapsed="false">
      <c r="B190" s="175"/>
      <c r="D190" s="176" t="s">
        <v>145</v>
      </c>
      <c r="E190" s="177"/>
      <c r="F190" s="178" t="s">
        <v>239</v>
      </c>
      <c r="H190" s="179" t="n">
        <v>9.43</v>
      </c>
      <c r="I190" s="180"/>
      <c r="L190" s="175"/>
      <c r="M190" s="181"/>
      <c r="N190" s="182"/>
      <c r="O190" s="182"/>
      <c r="P190" s="182"/>
      <c r="Q190" s="182"/>
      <c r="R190" s="182"/>
      <c r="S190" s="182"/>
      <c r="T190" s="183"/>
      <c r="AT190" s="177" t="s">
        <v>145</v>
      </c>
      <c r="AU190" s="177" t="s">
        <v>81</v>
      </c>
      <c r="AV190" s="174" t="s">
        <v>81</v>
      </c>
      <c r="AW190" s="174" t="s">
        <v>31</v>
      </c>
      <c r="AX190" s="174" t="s">
        <v>79</v>
      </c>
      <c r="AY190" s="177" t="s">
        <v>130</v>
      </c>
    </row>
    <row r="191" s="27" customFormat="true" ht="24.15" hidden="false" customHeight="true" outlineLevel="0" collapsed="false">
      <c r="A191" s="22"/>
      <c r="B191" s="160"/>
      <c r="C191" s="161" t="s">
        <v>240</v>
      </c>
      <c r="D191" s="161" t="s">
        <v>132</v>
      </c>
      <c r="E191" s="162" t="s">
        <v>241</v>
      </c>
      <c r="F191" s="163" t="s">
        <v>242</v>
      </c>
      <c r="G191" s="164" t="s">
        <v>135</v>
      </c>
      <c r="H191" s="165" t="n">
        <v>1</v>
      </c>
      <c r="I191" s="166"/>
      <c r="J191" s="167" t="n">
        <f aca="false">ROUND(I191*H191,2)</f>
        <v>0</v>
      </c>
      <c r="K191" s="163" t="s">
        <v>143</v>
      </c>
      <c r="L191" s="23"/>
      <c r="M191" s="168"/>
      <c r="N191" s="169" t="s">
        <v>39</v>
      </c>
      <c r="O191" s="60"/>
      <c r="P191" s="170" t="n">
        <f aca="false">O191*H191</f>
        <v>0</v>
      </c>
      <c r="Q191" s="170" t="n">
        <v>4E-005</v>
      </c>
      <c r="R191" s="170" t="n">
        <f aca="false">Q191*H191</f>
        <v>4E-005</v>
      </c>
      <c r="S191" s="170" t="n">
        <v>0</v>
      </c>
      <c r="T191" s="171" t="n">
        <f aca="false">S191*H191</f>
        <v>0</v>
      </c>
      <c r="U191" s="22"/>
      <c r="V191" s="22"/>
      <c r="W191" s="22"/>
      <c r="X191" s="22"/>
      <c r="Y191" s="22"/>
      <c r="Z191" s="22"/>
      <c r="AA191" s="22"/>
      <c r="AB191" s="22"/>
      <c r="AC191" s="22"/>
      <c r="AD191" s="22"/>
      <c r="AE191" s="22"/>
      <c r="AR191" s="172" t="s">
        <v>136</v>
      </c>
      <c r="AT191" s="172" t="s">
        <v>132</v>
      </c>
      <c r="AU191" s="172" t="s">
        <v>81</v>
      </c>
      <c r="AY191" s="3" t="s">
        <v>130</v>
      </c>
      <c r="BE191" s="173" t="n">
        <f aca="false">IF(N191="základní",J191,0)</f>
        <v>0</v>
      </c>
      <c r="BF191" s="173" t="n">
        <f aca="false">IF(N191="snížená",J191,0)</f>
        <v>0</v>
      </c>
      <c r="BG191" s="173" t="n">
        <f aca="false">IF(N191="zákl. přenesená",J191,0)</f>
        <v>0</v>
      </c>
      <c r="BH191" s="173" t="n">
        <f aca="false">IF(N191="sníž. přenesená",J191,0)</f>
        <v>0</v>
      </c>
      <c r="BI191" s="173" t="n">
        <f aca="false">IF(N191="nulová",J191,0)</f>
        <v>0</v>
      </c>
      <c r="BJ191" s="3" t="s">
        <v>79</v>
      </c>
      <c r="BK191" s="173" t="n">
        <f aca="false">ROUND(I191*H191,2)</f>
        <v>0</v>
      </c>
      <c r="BL191" s="3" t="s">
        <v>136</v>
      </c>
      <c r="BM191" s="172" t="s">
        <v>243</v>
      </c>
    </row>
    <row r="192" s="27" customFormat="true" ht="24.15" hidden="false" customHeight="true" outlineLevel="0" collapsed="false">
      <c r="A192" s="22"/>
      <c r="B192" s="160"/>
      <c r="C192" s="161" t="s">
        <v>6</v>
      </c>
      <c r="D192" s="161" t="s">
        <v>132</v>
      </c>
      <c r="E192" s="162" t="s">
        <v>244</v>
      </c>
      <c r="F192" s="163" t="s">
        <v>245</v>
      </c>
      <c r="G192" s="164" t="s">
        <v>155</v>
      </c>
      <c r="H192" s="165" t="n">
        <v>9.622</v>
      </c>
      <c r="I192" s="166"/>
      <c r="J192" s="167" t="n">
        <f aca="false">ROUND(I192*H192,2)</f>
        <v>0</v>
      </c>
      <c r="K192" s="163" t="s">
        <v>143</v>
      </c>
      <c r="L192" s="23"/>
      <c r="M192" s="168"/>
      <c r="N192" s="169" t="s">
        <v>39</v>
      </c>
      <c r="O192" s="60"/>
      <c r="P192" s="170" t="n">
        <f aca="false">O192*H192</f>
        <v>0</v>
      </c>
      <c r="Q192" s="170" t="n">
        <v>0</v>
      </c>
      <c r="R192" s="170" t="n">
        <f aca="false">Q192*H192</f>
        <v>0</v>
      </c>
      <c r="S192" s="170" t="n">
        <v>0.035</v>
      </c>
      <c r="T192" s="171" t="n">
        <f aca="false">S192*H192</f>
        <v>0.33677</v>
      </c>
      <c r="U192" s="22"/>
      <c r="V192" s="22"/>
      <c r="W192" s="22"/>
      <c r="X192" s="22"/>
      <c r="Y192" s="22"/>
      <c r="Z192" s="22"/>
      <c r="AA192" s="22"/>
      <c r="AB192" s="22"/>
      <c r="AC192" s="22"/>
      <c r="AD192" s="22"/>
      <c r="AE192" s="22"/>
      <c r="AR192" s="172" t="s">
        <v>136</v>
      </c>
      <c r="AT192" s="172" t="s">
        <v>132</v>
      </c>
      <c r="AU192" s="172" t="s">
        <v>81</v>
      </c>
      <c r="AY192" s="3" t="s">
        <v>130</v>
      </c>
      <c r="BE192" s="173" t="n">
        <f aca="false">IF(N192="základní",J192,0)</f>
        <v>0</v>
      </c>
      <c r="BF192" s="173" t="n">
        <f aca="false">IF(N192="snížená",J192,0)</f>
        <v>0</v>
      </c>
      <c r="BG192" s="173" t="n">
        <f aca="false">IF(N192="zákl. přenesená",J192,0)</f>
        <v>0</v>
      </c>
      <c r="BH192" s="173" t="n">
        <f aca="false">IF(N192="sníž. přenesená",J192,0)</f>
        <v>0</v>
      </c>
      <c r="BI192" s="173" t="n">
        <f aca="false">IF(N192="nulová",J192,0)</f>
        <v>0</v>
      </c>
      <c r="BJ192" s="3" t="s">
        <v>79</v>
      </c>
      <c r="BK192" s="173" t="n">
        <f aca="false">ROUND(I192*H192,2)</f>
        <v>0</v>
      </c>
      <c r="BL192" s="3" t="s">
        <v>136</v>
      </c>
      <c r="BM192" s="172" t="s">
        <v>246</v>
      </c>
    </row>
    <row r="193" s="174" customFormat="true" ht="12.8" hidden="false" customHeight="false" outlineLevel="0" collapsed="false">
      <c r="B193" s="175"/>
      <c r="D193" s="176" t="s">
        <v>145</v>
      </c>
      <c r="E193" s="177"/>
      <c r="F193" s="178" t="s">
        <v>222</v>
      </c>
      <c r="H193" s="179" t="n">
        <v>2.2</v>
      </c>
      <c r="I193" s="180"/>
      <c r="L193" s="175"/>
      <c r="M193" s="181"/>
      <c r="N193" s="182"/>
      <c r="O193" s="182"/>
      <c r="P193" s="182"/>
      <c r="Q193" s="182"/>
      <c r="R193" s="182"/>
      <c r="S193" s="182"/>
      <c r="T193" s="183"/>
      <c r="AT193" s="177" t="s">
        <v>145</v>
      </c>
      <c r="AU193" s="177" t="s">
        <v>81</v>
      </c>
      <c r="AV193" s="174" t="s">
        <v>81</v>
      </c>
      <c r="AW193" s="174" t="s">
        <v>31</v>
      </c>
      <c r="AX193" s="174" t="s">
        <v>74</v>
      </c>
      <c r="AY193" s="177" t="s">
        <v>130</v>
      </c>
    </row>
    <row r="194" s="174" customFormat="true" ht="12.8" hidden="false" customHeight="false" outlineLevel="0" collapsed="false">
      <c r="B194" s="175"/>
      <c r="D194" s="176" t="s">
        <v>145</v>
      </c>
      <c r="E194" s="177"/>
      <c r="F194" s="178" t="s">
        <v>223</v>
      </c>
      <c r="H194" s="179" t="n">
        <v>4.602</v>
      </c>
      <c r="I194" s="180"/>
      <c r="L194" s="175"/>
      <c r="M194" s="181"/>
      <c r="N194" s="182"/>
      <c r="O194" s="182"/>
      <c r="P194" s="182"/>
      <c r="Q194" s="182"/>
      <c r="R194" s="182"/>
      <c r="S194" s="182"/>
      <c r="T194" s="183"/>
      <c r="AT194" s="177" t="s">
        <v>145</v>
      </c>
      <c r="AU194" s="177" t="s">
        <v>81</v>
      </c>
      <c r="AV194" s="174" t="s">
        <v>81</v>
      </c>
      <c r="AW194" s="174" t="s">
        <v>31</v>
      </c>
      <c r="AX194" s="174" t="s">
        <v>74</v>
      </c>
      <c r="AY194" s="177" t="s">
        <v>130</v>
      </c>
    </row>
    <row r="195" s="174" customFormat="true" ht="12.8" hidden="false" customHeight="false" outlineLevel="0" collapsed="false">
      <c r="B195" s="175"/>
      <c r="D195" s="176" t="s">
        <v>145</v>
      </c>
      <c r="E195" s="177"/>
      <c r="F195" s="178" t="s">
        <v>224</v>
      </c>
      <c r="H195" s="179" t="n">
        <v>2.82</v>
      </c>
      <c r="I195" s="180"/>
      <c r="L195" s="175"/>
      <c r="M195" s="181"/>
      <c r="N195" s="182"/>
      <c r="O195" s="182"/>
      <c r="P195" s="182"/>
      <c r="Q195" s="182"/>
      <c r="R195" s="182"/>
      <c r="S195" s="182"/>
      <c r="T195" s="183"/>
      <c r="AT195" s="177" t="s">
        <v>145</v>
      </c>
      <c r="AU195" s="177" t="s">
        <v>81</v>
      </c>
      <c r="AV195" s="174" t="s">
        <v>81</v>
      </c>
      <c r="AW195" s="174" t="s">
        <v>31</v>
      </c>
      <c r="AX195" s="174" t="s">
        <v>74</v>
      </c>
      <c r="AY195" s="177" t="s">
        <v>130</v>
      </c>
    </row>
    <row r="196" s="203" customFormat="true" ht="12.8" hidden="false" customHeight="false" outlineLevel="0" collapsed="false">
      <c r="B196" s="204"/>
      <c r="D196" s="176" t="s">
        <v>145</v>
      </c>
      <c r="E196" s="205"/>
      <c r="F196" s="206" t="s">
        <v>183</v>
      </c>
      <c r="H196" s="207" t="n">
        <v>9.622</v>
      </c>
      <c r="I196" s="208"/>
      <c r="L196" s="204"/>
      <c r="M196" s="209"/>
      <c r="N196" s="210"/>
      <c r="O196" s="210"/>
      <c r="P196" s="210"/>
      <c r="Q196" s="210"/>
      <c r="R196" s="210"/>
      <c r="S196" s="210"/>
      <c r="T196" s="211"/>
      <c r="AT196" s="205" t="s">
        <v>145</v>
      </c>
      <c r="AU196" s="205" t="s">
        <v>81</v>
      </c>
      <c r="AV196" s="203" t="s">
        <v>136</v>
      </c>
      <c r="AW196" s="203" t="s">
        <v>31</v>
      </c>
      <c r="AX196" s="203" t="s">
        <v>79</v>
      </c>
      <c r="AY196" s="205" t="s">
        <v>130</v>
      </c>
    </row>
    <row r="197" s="27" customFormat="true" ht="21.75" hidden="false" customHeight="true" outlineLevel="0" collapsed="false">
      <c r="A197" s="22"/>
      <c r="B197" s="160"/>
      <c r="C197" s="161" t="s">
        <v>247</v>
      </c>
      <c r="D197" s="161" t="s">
        <v>132</v>
      </c>
      <c r="E197" s="162" t="s">
        <v>248</v>
      </c>
      <c r="F197" s="163" t="s">
        <v>249</v>
      </c>
      <c r="G197" s="164" t="s">
        <v>155</v>
      </c>
      <c r="H197" s="165" t="n">
        <v>4.8</v>
      </c>
      <c r="I197" s="166"/>
      <c r="J197" s="167" t="n">
        <f aca="false">ROUND(I197*H197,2)</f>
        <v>0</v>
      </c>
      <c r="K197" s="163" t="s">
        <v>143</v>
      </c>
      <c r="L197" s="23"/>
      <c r="M197" s="168"/>
      <c r="N197" s="169" t="s">
        <v>39</v>
      </c>
      <c r="O197" s="60"/>
      <c r="P197" s="170" t="n">
        <f aca="false">O197*H197</f>
        <v>0</v>
      </c>
      <c r="Q197" s="170" t="n">
        <v>0</v>
      </c>
      <c r="R197" s="170" t="n">
        <f aca="false">Q197*H197</f>
        <v>0</v>
      </c>
      <c r="S197" s="170" t="n">
        <v>0.076</v>
      </c>
      <c r="T197" s="171" t="n">
        <f aca="false">S197*H197</f>
        <v>0.3648</v>
      </c>
      <c r="U197" s="22"/>
      <c r="V197" s="22"/>
      <c r="W197" s="22"/>
      <c r="X197" s="22"/>
      <c r="Y197" s="22"/>
      <c r="Z197" s="22"/>
      <c r="AA197" s="22"/>
      <c r="AB197" s="22"/>
      <c r="AC197" s="22"/>
      <c r="AD197" s="22"/>
      <c r="AE197" s="22"/>
      <c r="AR197" s="172" t="s">
        <v>136</v>
      </c>
      <c r="AT197" s="172" t="s">
        <v>132</v>
      </c>
      <c r="AU197" s="172" t="s">
        <v>81</v>
      </c>
      <c r="AY197" s="3" t="s">
        <v>130</v>
      </c>
      <c r="BE197" s="173" t="n">
        <f aca="false">IF(N197="základní",J197,0)</f>
        <v>0</v>
      </c>
      <c r="BF197" s="173" t="n">
        <f aca="false">IF(N197="snížená",J197,0)</f>
        <v>0</v>
      </c>
      <c r="BG197" s="173" t="n">
        <f aca="false">IF(N197="zákl. přenesená",J197,0)</f>
        <v>0</v>
      </c>
      <c r="BH197" s="173" t="n">
        <f aca="false">IF(N197="sníž. přenesená",J197,0)</f>
        <v>0</v>
      </c>
      <c r="BI197" s="173" t="n">
        <f aca="false">IF(N197="nulová",J197,0)</f>
        <v>0</v>
      </c>
      <c r="BJ197" s="3" t="s">
        <v>79</v>
      </c>
      <c r="BK197" s="173" t="n">
        <f aca="false">ROUND(I197*H197,2)</f>
        <v>0</v>
      </c>
      <c r="BL197" s="3" t="s">
        <v>136</v>
      </c>
      <c r="BM197" s="172" t="s">
        <v>250</v>
      </c>
    </row>
    <row r="198" s="174" customFormat="true" ht="12.8" hidden="false" customHeight="false" outlineLevel="0" collapsed="false">
      <c r="B198" s="175"/>
      <c r="D198" s="176" t="s">
        <v>145</v>
      </c>
      <c r="E198" s="177"/>
      <c r="F198" s="178" t="s">
        <v>251</v>
      </c>
      <c r="H198" s="179" t="n">
        <v>4.8</v>
      </c>
      <c r="I198" s="180"/>
      <c r="L198" s="175"/>
      <c r="M198" s="181"/>
      <c r="N198" s="182"/>
      <c r="O198" s="182"/>
      <c r="P198" s="182"/>
      <c r="Q198" s="182"/>
      <c r="R198" s="182"/>
      <c r="S198" s="182"/>
      <c r="T198" s="183"/>
      <c r="AT198" s="177" t="s">
        <v>145</v>
      </c>
      <c r="AU198" s="177" t="s">
        <v>81</v>
      </c>
      <c r="AV198" s="174" t="s">
        <v>81</v>
      </c>
      <c r="AW198" s="174" t="s">
        <v>31</v>
      </c>
      <c r="AX198" s="174" t="s">
        <v>79</v>
      </c>
      <c r="AY198" s="177" t="s">
        <v>130</v>
      </c>
    </row>
    <row r="199" s="27" customFormat="true" ht="21.75" hidden="false" customHeight="true" outlineLevel="0" collapsed="false">
      <c r="A199" s="22"/>
      <c r="B199" s="160"/>
      <c r="C199" s="161" t="s">
        <v>252</v>
      </c>
      <c r="D199" s="161" t="s">
        <v>132</v>
      </c>
      <c r="E199" s="162" t="s">
        <v>253</v>
      </c>
      <c r="F199" s="163" t="s">
        <v>254</v>
      </c>
      <c r="G199" s="164" t="s">
        <v>228</v>
      </c>
      <c r="H199" s="165" t="n">
        <v>1</v>
      </c>
      <c r="I199" s="166"/>
      <c r="J199" s="167" t="n">
        <f aca="false">ROUND(I199*H199,2)</f>
        <v>0</v>
      </c>
      <c r="K199" s="163"/>
      <c r="L199" s="23"/>
      <c r="M199" s="168"/>
      <c r="N199" s="169" t="s">
        <v>39</v>
      </c>
      <c r="O199" s="60"/>
      <c r="P199" s="170" t="n">
        <f aca="false">O199*H199</f>
        <v>0</v>
      </c>
      <c r="Q199" s="170" t="n">
        <v>0</v>
      </c>
      <c r="R199" s="170" t="n">
        <f aca="false">Q199*H199</f>
        <v>0</v>
      </c>
      <c r="S199" s="170" t="n">
        <v>0</v>
      </c>
      <c r="T199" s="171" t="n">
        <f aca="false">S199*H199</f>
        <v>0</v>
      </c>
      <c r="U199" s="22"/>
      <c r="V199" s="22"/>
      <c r="W199" s="22"/>
      <c r="X199" s="22"/>
      <c r="Y199" s="22"/>
      <c r="Z199" s="22"/>
      <c r="AA199" s="22"/>
      <c r="AB199" s="22"/>
      <c r="AC199" s="22"/>
      <c r="AD199" s="22"/>
      <c r="AE199" s="22"/>
      <c r="AR199" s="172" t="s">
        <v>136</v>
      </c>
      <c r="AT199" s="172" t="s">
        <v>132</v>
      </c>
      <c r="AU199" s="172" t="s">
        <v>81</v>
      </c>
      <c r="AY199" s="3" t="s">
        <v>130</v>
      </c>
      <c r="BE199" s="173" t="n">
        <f aca="false">IF(N199="základní",J199,0)</f>
        <v>0</v>
      </c>
      <c r="BF199" s="173" t="n">
        <f aca="false">IF(N199="snížená",J199,0)</f>
        <v>0</v>
      </c>
      <c r="BG199" s="173" t="n">
        <f aca="false">IF(N199="zákl. přenesená",J199,0)</f>
        <v>0</v>
      </c>
      <c r="BH199" s="173" t="n">
        <f aca="false">IF(N199="sníž. přenesená",J199,0)</f>
        <v>0</v>
      </c>
      <c r="BI199" s="173" t="n">
        <f aca="false">IF(N199="nulová",J199,0)</f>
        <v>0</v>
      </c>
      <c r="BJ199" s="3" t="s">
        <v>79</v>
      </c>
      <c r="BK199" s="173" t="n">
        <f aca="false">ROUND(I199*H199,2)</f>
        <v>0</v>
      </c>
      <c r="BL199" s="3" t="s">
        <v>136</v>
      </c>
      <c r="BM199" s="172" t="s">
        <v>255</v>
      </c>
    </row>
    <row r="200" s="174" customFormat="true" ht="12.8" hidden="false" customHeight="false" outlineLevel="0" collapsed="false">
      <c r="B200" s="175"/>
      <c r="D200" s="176" t="s">
        <v>145</v>
      </c>
      <c r="E200" s="177"/>
      <c r="F200" s="178" t="s">
        <v>79</v>
      </c>
      <c r="H200" s="179" t="n">
        <v>1</v>
      </c>
      <c r="I200" s="180"/>
      <c r="L200" s="175"/>
      <c r="M200" s="181"/>
      <c r="N200" s="182"/>
      <c r="O200" s="182"/>
      <c r="P200" s="182"/>
      <c r="Q200" s="182"/>
      <c r="R200" s="182"/>
      <c r="S200" s="182"/>
      <c r="T200" s="183"/>
      <c r="AT200" s="177" t="s">
        <v>145</v>
      </c>
      <c r="AU200" s="177" t="s">
        <v>81</v>
      </c>
      <c r="AV200" s="174" t="s">
        <v>81</v>
      </c>
      <c r="AW200" s="174" t="s">
        <v>31</v>
      </c>
      <c r="AX200" s="174" t="s">
        <v>79</v>
      </c>
      <c r="AY200" s="177" t="s">
        <v>130</v>
      </c>
    </row>
    <row r="201" s="27" customFormat="true" ht="16.5" hidden="false" customHeight="true" outlineLevel="0" collapsed="false">
      <c r="A201" s="22"/>
      <c r="B201" s="160"/>
      <c r="C201" s="161" t="s">
        <v>256</v>
      </c>
      <c r="D201" s="161" t="s">
        <v>132</v>
      </c>
      <c r="E201" s="162" t="s">
        <v>257</v>
      </c>
      <c r="F201" s="163" t="s">
        <v>258</v>
      </c>
      <c r="G201" s="164" t="s">
        <v>228</v>
      </c>
      <c r="H201" s="165" t="n">
        <v>4</v>
      </c>
      <c r="I201" s="166"/>
      <c r="J201" s="167" t="n">
        <f aca="false">ROUND(I201*H201,2)</f>
        <v>0</v>
      </c>
      <c r="K201" s="163"/>
      <c r="L201" s="23"/>
      <c r="M201" s="168"/>
      <c r="N201" s="169" t="s">
        <v>39</v>
      </c>
      <c r="O201" s="60"/>
      <c r="P201" s="170" t="n">
        <f aca="false">O201*H201</f>
        <v>0</v>
      </c>
      <c r="Q201" s="170" t="n">
        <v>0</v>
      </c>
      <c r="R201" s="170" t="n">
        <f aca="false">Q201*H201</f>
        <v>0</v>
      </c>
      <c r="S201" s="170" t="n">
        <v>0</v>
      </c>
      <c r="T201" s="171" t="n">
        <f aca="false">S201*H201</f>
        <v>0</v>
      </c>
      <c r="U201" s="22"/>
      <c r="V201" s="22"/>
      <c r="W201" s="22"/>
      <c r="X201" s="22"/>
      <c r="Y201" s="22"/>
      <c r="Z201" s="22"/>
      <c r="AA201" s="22"/>
      <c r="AB201" s="22"/>
      <c r="AC201" s="22"/>
      <c r="AD201" s="22"/>
      <c r="AE201" s="22"/>
      <c r="AR201" s="172" t="s">
        <v>136</v>
      </c>
      <c r="AT201" s="172" t="s">
        <v>132</v>
      </c>
      <c r="AU201" s="172" t="s">
        <v>81</v>
      </c>
      <c r="AY201" s="3" t="s">
        <v>130</v>
      </c>
      <c r="BE201" s="173" t="n">
        <f aca="false">IF(N201="základní",J201,0)</f>
        <v>0</v>
      </c>
      <c r="BF201" s="173" t="n">
        <f aca="false">IF(N201="snížená",J201,0)</f>
        <v>0</v>
      </c>
      <c r="BG201" s="173" t="n">
        <f aca="false">IF(N201="zákl. přenesená",J201,0)</f>
        <v>0</v>
      </c>
      <c r="BH201" s="173" t="n">
        <f aca="false">IF(N201="sníž. přenesená",J201,0)</f>
        <v>0</v>
      </c>
      <c r="BI201" s="173" t="n">
        <f aca="false">IF(N201="nulová",J201,0)</f>
        <v>0</v>
      </c>
      <c r="BJ201" s="3" t="s">
        <v>79</v>
      </c>
      <c r="BK201" s="173" t="n">
        <f aca="false">ROUND(I201*H201,2)</f>
        <v>0</v>
      </c>
      <c r="BL201" s="3" t="s">
        <v>136</v>
      </c>
      <c r="BM201" s="172" t="s">
        <v>259</v>
      </c>
    </row>
    <row r="202" s="174" customFormat="true" ht="12.8" hidden="false" customHeight="false" outlineLevel="0" collapsed="false">
      <c r="B202" s="175"/>
      <c r="D202" s="176" t="s">
        <v>145</v>
      </c>
      <c r="E202" s="177"/>
      <c r="F202" s="178" t="s">
        <v>260</v>
      </c>
      <c r="H202" s="179" t="n">
        <v>4</v>
      </c>
      <c r="I202" s="180"/>
      <c r="L202" s="175"/>
      <c r="M202" s="181"/>
      <c r="N202" s="182"/>
      <c r="O202" s="182"/>
      <c r="P202" s="182"/>
      <c r="Q202" s="182"/>
      <c r="R202" s="182"/>
      <c r="S202" s="182"/>
      <c r="T202" s="183"/>
      <c r="AT202" s="177" t="s">
        <v>145</v>
      </c>
      <c r="AU202" s="177" t="s">
        <v>81</v>
      </c>
      <c r="AV202" s="174" t="s">
        <v>81</v>
      </c>
      <c r="AW202" s="174" t="s">
        <v>31</v>
      </c>
      <c r="AX202" s="174" t="s">
        <v>79</v>
      </c>
      <c r="AY202" s="177" t="s">
        <v>130</v>
      </c>
    </row>
    <row r="203" s="27" customFormat="true" ht="24.15" hidden="false" customHeight="true" outlineLevel="0" collapsed="false">
      <c r="A203" s="22"/>
      <c r="B203" s="160"/>
      <c r="C203" s="161" t="s">
        <v>261</v>
      </c>
      <c r="D203" s="161" t="s">
        <v>132</v>
      </c>
      <c r="E203" s="162" t="s">
        <v>262</v>
      </c>
      <c r="F203" s="163" t="s">
        <v>263</v>
      </c>
      <c r="G203" s="164" t="s">
        <v>228</v>
      </c>
      <c r="H203" s="165" t="n">
        <v>1</v>
      </c>
      <c r="I203" s="166"/>
      <c r="J203" s="167" t="n">
        <f aca="false">ROUND(I203*H203,2)</f>
        <v>0</v>
      </c>
      <c r="K203" s="163" t="s">
        <v>143</v>
      </c>
      <c r="L203" s="23"/>
      <c r="M203" s="168"/>
      <c r="N203" s="169" t="s">
        <v>39</v>
      </c>
      <c r="O203" s="60"/>
      <c r="P203" s="170" t="n">
        <f aca="false">O203*H203</f>
        <v>0</v>
      </c>
      <c r="Q203" s="170" t="n">
        <v>0</v>
      </c>
      <c r="R203" s="170" t="n">
        <f aca="false">Q203*H203</f>
        <v>0</v>
      </c>
      <c r="S203" s="170" t="n">
        <v>0.015</v>
      </c>
      <c r="T203" s="171" t="n">
        <f aca="false">S203*H203</f>
        <v>0.015</v>
      </c>
      <c r="U203" s="22"/>
      <c r="V203" s="22"/>
      <c r="W203" s="22"/>
      <c r="X203" s="22"/>
      <c r="Y203" s="22"/>
      <c r="Z203" s="22"/>
      <c r="AA203" s="22"/>
      <c r="AB203" s="22"/>
      <c r="AC203" s="22"/>
      <c r="AD203" s="22"/>
      <c r="AE203" s="22"/>
      <c r="AR203" s="172" t="s">
        <v>136</v>
      </c>
      <c r="AT203" s="172" t="s">
        <v>132</v>
      </c>
      <c r="AU203" s="172" t="s">
        <v>81</v>
      </c>
      <c r="AY203" s="3" t="s">
        <v>130</v>
      </c>
      <c r="BE203" s="173" t="n">
        <f aca="false">IF(N203="základní",J203,0)</f>
        <v>0</v>
      </c>
      <c r="BF203" s="173" t="n">
        <f aca="false">IF(N203="snížená",J203,0)</f>
        <v>0</v>
      </c>
      <c r="BG203" s="173" t="n">
        <f aca="false">IF(N203="zákl. přenesená",J203,0)</f>
        <v>0</v>
      </c>
      <c r="BH203" s="173" t="n">
        <f aca="false">IF(N203="sníž. přenesená",J203,0)</f>
        <v>0</v>
      </c>
      <c r="BI203" s="173" t="n">
        <f aca="false">IF(N203="nulová",J203,0)</f>
        <v>0</v>
      </c>
      <c r="BJ203" s="3" t="s">
        <v>79</v>
      </c>
      <c r="BK203" s="173" t="n">
        <f aca="false">ROUND(I203*H203,2)</f>
        <v>0</v>
      </c>
      <c r="BL203" s="3" t="s">
        <v>136</v>
      </c>
      <c r="BM203" s="172" t="s">
        <v>264</v>
      </c>
    </row>
    <row r="204" s="27" customFormat="true" ht="24.15" hidden="false" customHeight="true" outlineLevel="0" collapsed="false">
      <c r="A204" s="22"/>
      <c r="B204" s="160"/>
      <c r="C204" s="161" t="s">
        <v>265</v>
      </c>
      <c r="D204" s="161" t="s">
        <v>132</v>
      </c>
      <c r="E204" s="162" t="s">
        <v>266</v>
      </c>
      <c r="F204" s="163" t="s">
        <v>267</v>
      </c>
      <c r="G204" s="164" t="s">
        <v>166</v>
      </c>
      <c r="H204" s="165" t="n">
        <v>4.8</v>
      </c>
      <c r="I204" s="166"/>
      <c r="J204" s="167" t="n">
        <f aca="false">ROUND(I204*H204,2)</f>
        <v>0</v>
      </c>
      <c r="K204" s="163" t="s">
        <v>143</v>
      </c>
      <c r="L204" s="23"/>
      <c r="M204" s="168"/>
      <c r="N204" s="169" t="s">
        <v>39</v>
      </c>
      <c r="O204" s="60"/>
      <c r="P204" s="170" t="n">
        <f aca="false">O204*H204</f>
        <v>0</v>
      </c>
      <c r="Q204" s="170" t="n">
        <v>0</v>
      </c>
      <c r="R204" s="170" t="n">
        <f aca="false">Q204*H204</f>
        <v>0</v>
      </c>
      <c r="S204" s="170" t="n">
        <v>0.007</v>
      </c>
      <c r="T204" s="171" t="n">
        <f aca="false">S204*H204</f>
        <v>0.0336</v>
      </c>
      <c r="U204" s="22"/>
      <c r="V204" s="22"/>
      <c r="W204" s="22"/>
      <c r="X204" s="22"/>
      <c r="Y204" s="22"/>
      <c r="Z204" s="22"/>
      <c r="AA204" s="22"/>
      <c r="AB204" s="22"/>
      <c r="AC204" s="22"/>
      <c r="AD204" s="22"/>
      <c r="AE204" s="22"/>
      <c r="AR204" s="172" t="s">
        <v>136</v>
      </c>
      <c r="AT204" s="172" t="s">
        <v>132</v>
      </c>
      <c r="AU204" s="172" t="s">
        <v>81</v>
      </c>
      <c r="AY204" s="3" t="s">
        <v>130</v>
      </c>
      <c r="BE204" s="173" t="n">
        <f aca="false">IF(N204="základní",J204,0)</f>
        <v>0</v>
      </c>
      <c r="BF204" s="173" t="n">
        <f aca="false">IF(N204="snížená",J204,0)</f>
        <v>0</v>
      </c>
      <c r="BG204" s="173" t="n">
        <f aca="false">IF(N204="zákl. přenesená",J204,0)</f>
        <v>0</v>
      </c>
      <c r="BH204" s="173" t="n">
        <f aca="false">IF(N204="sníž. přenesená",J204,0)</f>
        <v>0</v>
      </c>
      <c r="BI204" s="173" t="n">
        <f aca="false">IF(N204="nulová",J204,0)</f>
        <v>0</v>
      </c>
      <c r="BJ204" s="3" t="s">
        <v>79</v>
      </c>
      <c r="BK204" s="173" t="n">
        <f aca="false">ROUND(I204*H204,2)</f>
        <v>0</v>
      </c>
      <c r="BL204" s="3" t="s">
        <v>136</v>
      </c>
      <c r="BM204" s="172" t="s">
        <v>268</v>
      </c>
    </row>
    <row r="205" s="174" customFormat="true" ht="12.8" hidden="false" customHeight="false" outlineLevel="0" collapsed="false">
      <c r="B205" s="175"/>
      <c r="D205" s="176" t="s">
        <v>145</v>
      </c>
      <c r="E205" s="177"/>
      <c r="F205" s="178" t="s">
        <v>168</v>
      </c>
      <c r="H205" s="179" t="n">
        <v>4.8</v>
      </c>
      <c r="I205" s="180"/>
      <c r="L205" s="175"/>
      <c r="M205" s="181"/>
      <c r="N205" s="182"/>
      <c r="O205" s="182"/>
      <c r="P205" s="182"/>
      <c r="Q205" s="182"/>
      <c r="R205" s="182"/>
      <c r="S205" s="182"/>
      <c r="T205" s="183"/>
      <c r="AT205" s="177" t="s">
        <v>145</v>
      </c>
      <c r="AU205" s="177" t="s">
        <v>81</v>
      </c>
      <c r="AV205" s="174" t="s">
        <v>81</v>
      </c>
      <c r="AW205" s="174" t="s">
        <v>31</v>
      </c>
      <c r="AX205" s="174" t="s">
        <v>79</v>
      </c>
      <c r="AY205" s="177" t="s">
        <v>130</v>
      </c>
    </row>
    <row r="206" s="27" customFormat="true" ht="24.15" hidden="false" customHeight="true" outlineLevel="0" collapsed="false">
      <c r="A206" s="22"/>
      <c r="B206" s="160"/>
      <c r="C206" s="161" t="s">
        <v>269</v>
      </c>
      <c r="D206" s="161" t="s">
        <v>132</v>
      </c>
      <c r="E206" s="162" t="s">
        <v>270</v>
      </c>
      <c r="F206" s="163" t="s">
        <v>271</v>
      </c>
      <c r="G206" s="164" t="s">
        <v>166</v>
      </c>
      <c r="H206" s="165" t="n">
        <v>50</v>
      </c>
      <c r="I206" s="166"/>
      <c r="J206" s="167" t="n">
        <f aca="false">ROUND(I206*H206,2)</f>
        <v>0</v>
      </c>
      <c r="K206" s="163" t="s">
        <v>143</v>
      </c>
      <c r="L206" s="23"/>
      <c r="M206" s="168"/>
      <c r="N206" s="169" t="s">
        <v>39</v>
      </c>
      <c r="O206" s="60"/>
      <c r="P206" s="170" t="n">
        <f aca="false">O206*H206</f>
        <v>0</v>
      </c>
      <c r="Q206" s="170" t="n">
        <v>0</v>
      </c>
      <c r="R206" s="170" t="n">
        <f aca="false">Q206*H206</f>
        <v>0</v>
      </c>
      <c r="S206" s="170" t="n">
        <v>0.002</v>
      </c>
      <c r="T206" s="171" t="n">
        <f aca="false">S206*H206</f>
        <v>0.1</v>
      </c>
      <c r="U206" s="22"/>
      <c r="V206" s="22"/>
      <c r="W206" s="22"/>
      <c r="X206" s="22"/>
      <c r="Y206" s="22"/>
      <c r="Z206" s="22"/>
      <c r="AA206" s="22"/>
      <c r="AB206" s="22"/>
      <c r="AC206" s="22"/>
      <c r="AD206" s="22"/>
      <c r="AE206" s="22"/>
      <c r="AR206" s="172" t="s">
        <v>136</v>
      </c>
      <c r="AT206" s="172" t="s">
        <v>132</v>
      </c>
      <c r="AU206" s="172" t="s">
        <v>81</v>
      </c>
      <c r="AY206" s="3" t="s">
        <v>130</v>
      </c>
      <c r="BE206" s="173" t="n">
        <f aca="false">IF(N206="základní",J206,0)</f>
        <v>0</v>
      </c>
      <c r="BF206" s="173" t="n">
        <f aca="false">IF(N206="snížená",J206,0)</f>
        <v>0</v>
      </c>
      <c r="BG206" s="173" t="n">
        <f aca="false">IF(N206="zákl. přenesená",J206,0)</f>
        <v>0</v>
      </c>
      <c r="BH206" s="173" t="n">
        <f aca="false">IF(N206="sníž. přenesená",J206,0)</f>
        <v>0</v>
      </c>
      <c r="BI206" s="173" t="n">
        <f aca="false">IF(N206="nulová",J206,0)</f>
        <v>0</v>
      </c>
      <c r="BJ206" s="3" t="s">
        <v>79</v>
      </c>
      <c r="BK206" s="173" t="n">
        <f aca="false">ROUND(I206*H206,2)</f>
        <v>0</v>
      </c>
      <c r="BL206" s="3" t="s">
        <v>136</v>
      </c>
      <c r="BM206" s="172" t="s">
        <v>272</v>
      </c>
    </row>
    <row r="207" s="27" customFormat="true" ht="24.15" hidden="false" customHeight="true" outlineLevel="0" collapsed="false">
      <c r="A207" s="22"/>
      <c r="B207" s="160"/>
      <c r="C207" s="161" t="s">
        <v>273</v>
      </c>
      <c r="D207" s="161" t="s">
        <v>132</v>
      </c>
      <c r="E207" s="162" t="s">
        <v>274</v>
      </c>
      <c r="F207" s="163" t="s">
        <v>275</v>
      </c>
      <c r="G207" s="164" t="s">
        <v>166</v>
      </c>
      <c r="H207" s="165" t="n">
        <v>20</v>
      </c>
      <c r="I207" s="166"/>
      <c r="J207" s="167" t="n">
        <f aca="false">ROUND(I207*H207,2)</f>
        <v>0</v>
      </c>
      <c r="K207" s="163" t="s">
        <v>143</v>
      </c>
      <c r="L207" s="23"/>
      <c r="M207" s="168"/>
      <c r="N207" s="169" t="s">
        <v>39</v>
      </c>
      <c r="O207" s="60"/>
      <c r="P207" s="170" t="n">
        <f aca="false">O207*H207</f>
        <v>0</v>
      </c>
      <c r="Q207" s="170" t="n">
        <v>0</v>
      </c>
      <c r="R207" s="170" t="n">
        <f aca="false">Q207*H207</f>
        <v>0</v>
      </c>
      <c r="S207" s="170" t="n">
        <v>0.004</v>
      </c>
      <c r="T207" s="171" t="n">
        <f aca="false">S207*H207</f>
        <v>0.08</v>
      </c>
      <c r="U207" s="22"/>
      <c r="V207" s="22"/>
      <c r="W207" s="22"/>
      <c r="X207" s="22"/>
      <c r="Y207" s="22"/>
      <c r="Z207" s="22"/>
      <c r="AA207" s="22"/>
      <c r="AB207" s="22"/>
      <c r="AC207" s="22"/>
      <c r="AD207" s="22"/>
      <c r="AE207" s="22"/>
      <c r="AR207" s="172" t="s">
        <v>136</v>
      </c>
      <c r="AT207" s="172" t="s">
        <v>132</v>
      </c>
      <c r="AU207" s="172" t="s">
        <v>81</v>
      </c>
      <c r="AY207" s="3" t="s">
        <v>130</v>
      </c>
      <c r="BE207" s="173" t="n">
        <f aca="false">IF(N207="základní",J207,0)</f>
        <v>0</v>
      </c>
      <c r="BF207" s="173" t="n">
        <f aca="false">IF(N207="snížená",J207,0)</f>
        <v>0</v>
      </c>
      <c r="BG207" s="173" t="n">
        <f aca="false">IF(N207="zákl. přenesená",J207,0)</f>
        <v>0</v>
      </c>
      <c r="BH207" s="173" t="n">
        <f aca="false">IF(N207="sníž. přenesená",J207,0)</f>
        <v>0</v>
      </c>
      <c r="BI207" s="173" t="n">
        <f aca="false">IF(N207="nulová",J207,0)</f>
        <v>0</v>
      </c>
      <c r="BJ207" s="3" t="s">
        <v>79</v>
      </c>
      <c r="BK207" s="173" t="n">
        <f aca="false">ROUND(I207*H207,2)</f>
        <v>0</v>
      </c>
      <c r="BL207" s="3" t="s">
        <v>136</v>
      </c>
      <c r="BM207" s="172" t="s">
        <v>276</v>
      </c>
    </row>
    <row r="208" s="27" customFormat="true" ht="24.15" hidden="false" customHeight="true" outlineLevel="0" collapsed="false">
      <c r="A208" s="22"/>
      <c r="B208" s="160"/>
      <c r="C208" s="161" t="s">
        <v>277</v>
      </c>
      <c r="D208" s="161" t="s">
        <v>132</v>
      </c>
      <c r="E208" s="162" t="s">
        <v>278</v>
      </c>
      <c r="F208" s="163" t="s">
        <v>279</v>
      </c>
      <c r="G208" s="164" t="s">
        <v>166</v>
      </c>
      <c r="H208" s="165" t="n">
        <v>37</v>
      </c>
      <c r="I208" s="166"/>
      <c r="J208" s="167" t="n">
        <f aca="false">ROUND(I208*H208,2)</f>
        <v>0</v>
      </c>
      <c r="K208" s="163" t="s">
        <v>143</v>
      </c>
      <c r="L208" s="23"/>
      <c r="M208" s="168"/>
      <c r="N208" s="169" t="s">
        <v>39</v>
      </c>
      <c r="O208" s="60"/>
      <c r="P208" s="170" t="n">
        <f aca="false">O208*H208</f>
        <v>0</v>
      </c>
      <c r="Q208" s="170" t="n">
        <v>0</v>
      </c>
      <c r="R208" s="170" t="n">
        <f aca="false">Q208*H208</f>
        <v>0</v>
      </c>
      <c r="S208" s="170" t="n">
        <v>0.006</v>
      </c>
      <c r="T208" s="171" t="n">
        <f aca="false">S208*H208</f>
        <v>0.222</v>
      </c>
      <c r="U208" s="22"/>
      <c r="V208" s="22"/>
      <c r="W208" s="22"/>
      <c r="X208" s="22"/>
      <c r="Y208" s="22"/>
      <c r="Z208" s="22"/>
      <c r="AA208" s="22"/>
      <c r="AB208" s="22"/>
      <c r="AC208" s="22"/>
      <c r="AD208" s="22"/>
      <c r="AE208" s="22"/>
      <c r="AR208" s="172" t="s">
        <v>136</v>
      </c>
      <c r="AT208" s="172" t="s">
        <v>132</v>
      </c>
      <c r="AU208" s="172" t="s">
        <v>81</v>
      </c>
      <c r="AY208" s="3" t="s">
        <v>130</v>
      </c>
      <c r="BE208" s="173" t="n">
        <f aca="false">IF(N208="základní",J208,0)</f>
        <v>0</v>
      </c>
      <c r="BF208" s="173" t="n">
        <f aca="false">IF(N208="snížená",J208,0)</f>
        <v>0</v>
      </c>
      <c r="BG208" s="173" t="n">
        <f aca="false">IF(N208="zákl. přenesená",J208,0)</f>
        <v>0</v>
      </c>
      <c r="BH208" s="173" t="n">
        <f aca="false">IF(N208="sníž. přenesená",J208,0)</f>
        <v>0</v>
      </c>
      <c r="BI208" s="173" t="n">
        <f aca="false">IF(N208="nulová",J208,0)</f>
        <v>0</v>
      </c>
      <c r="BJ208" s="3" t="s">
        <v>79</v>
      </c>
      <c r="BK208" s="173" t="n">
        <f aca="false">ROUND(I208*H208,2)</f>
        <v>0</v>
      </c>
      <c r="BL208" s="3" t="s">
        <v>136</v>
      </c>
      <c r="BM208" s="172" t="s">
        <v>280</v>
      </c>
    </row>
    <row r="209" s="27" customFormat="true" ht="24.15" hidden="false" customHeight="true" outlineLevel="0" collapsed="false">
      <c r="A209" s="22"/>
      <c r="B209" s="160"/>
      <c r="C209" s="161" t="s">
        <v>281</v>
      </c>
      <c r="D209" s="161" t="s">
        <v>132</v>
      </c>
      <c r="E209" s="162" t="s">
        <v>282</v>
      </c>
      <c r="F209" s="163" t="s">
        <v>283</v>
      </c>
      <c r="G209" s="164" t="s">
        <v>166</v>
      </c>
      <c r="H209" s="165" t="n">
        <v>2</v>
      </c>
      <c r="I209" s="166"/>
      <c r="J209" s="167" t="n">
        <f aca="false">ROUND(I209*H209,2)</f>
        <v>0</v>
      </c>
      <c r="K209" s="163" t="s">
        <v>143</v>
      </c>
      <c r="L209" s="23"/>
      <c r="M209" s="168"/>
      <c r="N209" s="169" t="s">
        <v>39</v>
      </c>
      <c r="O209" s="60"/>
      <c r="P209" s="170" t="n">
        <f aca="false">O209*H209</f>
        <v>0</v>
      </c>
      <c r="Q209" s="170" t="n">
        <v>0</v>
      </c>
      <c r="R209" s="170" t="n">
        <f aca="false">Q209*H209</f>
        <v>0</v>
      </c>
      <c r="S209" s="170" t="n">
        <v>0.04</v>
      </c>
      <c r="T209" s="171" t="n">
        <f aca="false">S209*H209</f>
        <v>0.08</v>
      </c>
      <c r="U209" s="22"/>
      <c r="V209" s="22"/>
      <c r="W209" s="22"/>
      <c r="X209" s="22"/>
      <c r="Y209" s="22"/>
      <c r="Z209" s="22"/>
      <c r="AA209" s="22"/>
      <c r="AB209" s="22"/>
      <c r="AC209" s="22"/>
      <c r="AD209" s="22"/>
      <c r="AE209" s="22"/>
      <c r="AR209" s="172" t="s">
        <v>136</v>
      </c>
      <c r="AT209" s="172" t="s">
        <v>132</v>
      </c>
      <c r="AU209" s="172" t="s">
        <v>81</v>
      </c>
      <c r="AY209" s="3" t="s">
        <v>130</v>
      </c>
      <c r="BE209" s="173" t="n">
        <f aca="false">IF(N209="základní",J209,0)</f>
        <v>0</v>
      </c>
      <c r="BF209" s="173" t="n">
        <f aca="false">IF(N209="snížená",J209,0)</f>
        <v>0</v>
      </c>
      <c r="BG209" s="173" t="n">
        <f aca="false">IF(N209="zákl. přenesená",J209,0)</f>
        <v>0</v>
      </c>
      <c r="BH209" s="173" t="n">
        <f aca="false">IF(N209="sníž. přenesená",J209,0)</f>
        <v>0</v>
      </c>
      <c r="BI209" s="173" t="n">
        <f aca="false">IF(N209="nulová",J209,0)</f>
        <v>0</v>
      </c>
      <c r="BJ209" s="3" t="s">
        <v>79</v>
      </c>
      <c r="BK209" s="173" t="n">
        <f aca="false">ROUND(I209*H209,2)</f>
        <v>0</v>
      </c>
      <c r="BL209" s="3" t="s">
        <v>136</v>
      </c>
      <c r="BM209" s="172" t="s">
        <v>284</v>
      </c>
    </row>
    <row r="210" s="27" customFormat="true" ht="24.15" hidden="false" customHeight="true" outlineLevel="0" collapsed="false">
      <c r="A210" s="22"/>
      <c r="B210" s="160"/>
      <c r="C210" s="161" t="s">
        <v>285</v>
      </c>
      <c r="D210" s="161" t="s">
        <v>132</v>
      </c>
      <c r="E210" s="162" t="s">
        <v>286</v>
      </c>
      <c r="F210" s="163" t="s">
        <v>287</v>
      </c>
      <c r="G210" s="164" t="s">
        <v>166</v>
      </c>
      <c r="H210" s="165" t="n">
        <v>1.25</v>
      </c>
      <c r="I210" s="166"/>
      <c r="J210" s="167" t="n">
        <f aca="false">ROUND(I210*H210,2)</f>
        <v>0</v>
      </c>
      <c r="K210" s="163" t="s">
        <v>143</v>
      </c>
      <c r="L210" s="23"/>
      <c r="M210" s="168"/>
      <c r="N210" s="169" t="s">
        <v>39</v>
      </c>
      <c r="O210" s="60"/>
      <c r="P210" s="170" t="n">
        <f aca="false">O210*H210</f>
        <v>0</v>
      </c>
      <c r="Q210" s="170" t="n">
        <v>0</v>
      </c>
      <c r="R210" s="170" t="n">
        <f aca="false">Q210*H210</f>
        <v>0</v>
      </c>
      <c r="S210" s="170" t="n">
        <v>0.042</v>
      </c>
      <c r="T210" s="171" t="n">
        <f aca="false">S210*H210</f>
        <v>0.0525</v>
      </c>
      <c r="U210" s="22"/>
      <c r="V210" s="22"/>
      <c r="W210" s="22"/>
      <c r="X210" s="22"/>
      <c r="Y210" s="22"/>
      <c r="Z210" s="22"/>
      <c r="AA210" s="22"/>
      <c r="AB210" s="22"/>
      <c r="AC210" s="22"/>
      <c r="AD210" s="22"/>
      <c r="AE210" s="22"/>
      <c r="AR210" s="172" t="s">
        <v>136</v>
      </c>
      <c r="AT210" s="172" t="s">
        <v>132</v>
      </c>
      <c r="AU210" s="172" t="s">
        <v>81</v>
      </c>
      <c r="AY210" s="3" t="s">
        <v>130</v>
      </c>
      <c r="BE210" s="173" t="n">
        <f aca="false">IF(N210="základní",J210,0)</f>
        <v>0</v>
      </c>
      <c r="BF210" s="173" t="n">
        <f aca="false">IF(N210="snížená",J210,0)</f>
        <v>0</v>
      </c>
      <c r="BG210" s="173" t="n">
        <f aca="false">IF(N210="zákl. přenesená",J210,0)</f>
        <v>0</v>
      </c>
      <c r="BH210" s="173" t="n">
        <f aca="false">IF(N210="sníž. přenesená",J210,0)</f>
        <v>0</v>
      </c>
      <c r="BI210" s="173" t="n">
        <f aca="false">IF(N210="nulová",J210,0)</f>
        <v>0</v>
      </c>
      <c r="BJ210" s="3" t="s">
        <v>79</v>
      </c>
      <c r="BK210" s="173" t="n">
        <f aca="false">ROUND(I210*H210,2)</f>
        <v>0</v>
      </c>
      <c r="BL210" s="3" t="s">
        <v>136</v>
      </c>
      <c r="BM210" s="172" t="s">
        <v>288</v>
      </c>
    </row>
    <row r="211" s="27" customFormat="true" ht="24.15" hidden="false" customHeight="true" outlineLevel="0" collapsed="false">
      <c r="A211" s="22"/>
      <c r="B211" s="160"/>
      <c r="C211" s="161" t="s">
        <v>289</v>
      </c>
      <c r="D211" s="161" t="s">
        <v>132</v>
      </c>
      <c r="E211" s="162" t="s">
        <v>290</v>
      </c>
      <c r="F211" s="163" t="s">
        <v>291</v>
      </c>
      <c r="G211" s="164" t="s">
        <v>166</v>
      </c>
      <c r="H211" s="165" t="n">
        <v>1.5</v>
      </c>
      <c r="I211" s="166"/>
      <c r="J211" s="167" t="n">
        <f aca="false">ROUND(I211*H211,2)</f>
        <v>0</v>
      </c>
      <c r="K211" s="163" t="s">
        <v>143</v>
      </c>
      <c r="L211" s="23"/>
      <c r="M211" s="168"/>
      <c r="N211" s="169" t="s">
        <v>39</v>
      </c>
      <c r="O211" s="60"/>
      <c r="P211" s="170" t="n">
        <f aca="false">O211*H211</f>
        <v>0</v>
      </c>
      <c r="Q211" s="170" t="n">
        <v>9E-005</v>
      </c>
      <c r="R211" s="170" t="n">
        <f aca="false">Q211*H211</f>
        <v>0.000135</v>
      </c>
      <c r="S211" s="170" t="n">
        <v>0.003</v>
      </c>
      <c r="T211" s="171" t="n">
        <f aca="false">S211*H211</f>
        <v>0.0045</v>
      </c>
      <c r="U211" s="22"/>
      <c r="V211" s="22"/>
      <c r="W211" s="22"/>
      <c r="X211" s="22"/>
      <c r="Y211" s="22"/>
      <c r="Z211" s="22"/>
      <c r="AA211" s="22"/>
      <c r="AB211" s="22"/>
      <c r="AC211" s="22"/>
      <c r="AD211" s="22"/>
      <c r="AE211" s="22"/>
      <c r="AR211" s="172" t="s">
        <v>136</v>
      </c>
      <c r="AT211" s="172" t="s">
        <v>132</v>
      </c>
      <c r="AU211" s="172" t="s">
        <v>81</v>
      </c>
      <c r="AY211" s="3" t="s">
        <v>130</v>
      </c>
      <c r="BE211" s="173" t="n">
        <f aca="false">IF(N211="základní",J211,0)</f>
        <v>0</v>
      </c>
      <c r="BF211" s="173" t="n">
        <f aca="false">IF(N211="snížená",J211,0)</f>
        <v>0</v>
      </c>
      <c r="BG211" s="173" t="n">
        <f aca="false">IF(N211="zákl. přenesená",J211,0)</f>
        <v>0</v>
      </c>
      <c r="BH211" s="173" t="n">
        <f aca="false">IF(N211="sníž. přenesená",J211,0)</f>
        <v>0</v>
      </c>
      <c r="BI211" s="173" t="n">
        <f aca="false">IF(N211="nulová",J211,0)</f>
        <v>0</v>
      </c>
      <c r="BJ211" s="3" t="s">
        <v>79</v>
      </c>
      <c r="BK211" s="173" t="n">
        <f aca="false">ROUND(I211*H211,2)</f>
        <v>0</v>
      </c>
      <c r="BL211" s="3" t="s">
        <v>136</v>
      </c>
      <c r="BM211" s="172" t="s">
        <v>292</v>
      </c>
    </row>
    <row r="212" s="27" customFormat="true" ht="24.15" hidden="false" customHeight="true" outlineLevel="0" collapsed="false">
      <c r="A212" s="22"/>
      <c r="B212" s="160"/>
      <c r="C212" s="161" t="s">
        <v>293</v>
      </c>
      <c r="D212" s="161" t="s">
        <v>132</v>
      </c>
      <c r="E212" s="162" t="s">
        <v>294</v>
      </c>
      <c r="F212" s="163" t="s">
        <v>295</v>
      </c>
      <c r="G212" s="164" t="s">
        <v>166</v>
      </c>
      <c r="H212" s="165" t="n">
        <v>1</v>
      </c>
      <c r="I212" s="166"/>
      <c r="J212" s="167" t="n">
        <f aca="false">ROUND(I212*H212,2)</f>
        <v>0</v>
      </c>
      <c r="K212" s="163" t="s">
        <v>143</v>
      </c>
      <c r="L212" s="23"/>
      <c r="M212" s="168"/>
      <c r="N212" s="169" t="s">
        <v>39</v>
      </c>
      <c r="O212" s="60"/>
      <c r="P212" s="170" t="n">
        <f aca="false">O212*H212</f>
        <v>0</v>
      </c>
      <c r="Q212" s="170" t="n">
        <v>0.00128</v>
      </c>
      <c r="R212" s="170" t="n">
        <f aca="false">Q212*H212</f>
        <v>0.00128</v>
      </c>
      <c r="S212" s="170" t="n">
        <v>0.021</v>
      </c>
      <c r="T212" s="171" t="n">
        <f aca="false">S212*H212</f>
        <v>0.021</v>
      </c>
      <c r="U212" s="22"/>
      <c r="V212" s="22"/>
      <c r="W212" s="22"/>
      <c r="X212" s="22"/>
      <c r="Y212" s="22"/>
      <c r="Z212" s="22"/>
      <c r="AA212" s="22"/>
      <c r="AB212" s="22"/>
      <c r="AC212" s="22"/>
      <c r="AD212" s="22"/>
      <c r="AE212" s="22"/>
      <c r="AR212" s="172" t="s">
        <v>136</v>
      </c>
      <c r="AT212" s="172" t="s">
        <v>132</v>
      </c>
      <c r="AU212" s="172" t="s">
        <v>81</v>
      </c>
      <c r="AY212" s="3" t="s">
        <v>130</v>
      </c>
      <c r="BE212" s="173" t="n">
        <f aca="false">IF(N212="základní",J212,0)</f>
        <v>0</v>
      </c>
      <c r="BF212" s="173" t="n">
        <f aca="false">IF(N212="snížená",J212,0)</f>
        <v>0</v>
      </c>
      <c r="BG212" s="173" t="n">
        <f aca="false">IF(N212="zákl. přenesená",J212,0)</f>
        <v>0</v>
      </c>
      <c r="BH212" s="173" t="n">
        <f aca="false">IF(N212="sníž. přenesená",J212,0)</f>
        <v>0</v>
      </c>
      <c r="BI212" s="173" t="n">
        <f aca="false">IF(N212="nulová",J212,0)</f>
        <v>0</v>
      </c>
      <c r="BJ212" s="3" t="s">
        <v>79</v>
      </c>
      <c r="BK212" s="173" t="n">
        <f aca="false">ROUND(I212*H212,2)</f>
        <v>0</v>
      </c>
      <c r="BL212" s="3" t="s">
        <v>136</v>
      </c>
      <c r="BM212" s="172" t="s">
        <v>296</v>
      </c>
    </row>
    <row r="213" s="27" customFormat="true" ht="37.8" hidden="false" customHeight="true" outlineLevel="0" collapsed="false">
      <c r="A213" s="22"/>
      <c r="B213" s="160"/>
      <c r="C213" s="161" t="s">
        <v>297</v>
      </c>
      <c r="D213" s="161" t="s">
        <v>132</v>
      </c>
      <c r="E213" s="162" t="s">
        <v>298</v>
      </c>
      <c r="F213" s="163" t="s">
        <v>299</v>
      </c>
      <c r="G213" s="164" t="s">
        <v>155</v>
      </c>
      <c r="H213" s="165" t="n">
        <v>16.566</v>
      </c>
      <c r="I213" s="166"/>
      <c r="J213" s="167" t="n">
        <f aca="false">ROUND(I213*H213,2)</f>
        <v>0</v>
      </c>
      <c r="K213" s="163" t="s">
        <v>143</v>
      </c>
      <c r="L213" s="23"/>
      <c r="M213" s="168"/>
      <c r="N213" s="169" t="s">
        <v>39</v>
      </c>
      <c r="O213" s="60"/>
      <c r="P213" s="170" t="n">
        <f aca="false">O213*H213</f>
        <v>0</v>
      </c>
      <c r="Q213" s="170" t="n">
        <v>0</v>
      </c>
      <c r="R213" s="170" t="n">
        <f aca="false">Q213*H213</f>
        <v>0</v>
      </c>
      <c r="S213" s="170" t="n">
        <v>0.01</v>
      </c>
      <c r="T213" s="171" t="n">
        <f aca="false">S213*H213</f>
        <v>0.16566</v>
      </c>
      <c r="U213" s="22"/>
      <c r="V213" s="22"/>
      <c r="W213" s="22"/>
      <c r="X213" s="22"/>
      <c r="Y213" s="22"/>
      <c r="Z213" s="22"/>
      <c r="AA213" s="22"/>
      <c r="AB213" s="22"/>
      <c r="AC213" s="22"/>
      <c r="AD213" s="22"/>
      <c r="AE213" s="22"/>
      <c r="AR213" s="172" t="s">
        <v>136</v>
      </c>
      <c r="AT213" s="172" t="s">
        <v>132</v>
      </c>
      <c r="AU213" s="172" t="s">
        <v>81</v>
      </c>
      <c r="AY213" s="3" t="s">
        <v>130</v>
      </c>
      <c r="BE213" s="173" t="n">
        <f aca="false">IF(N213="základní",J213,0)</f>
        <v>0</v>
      </c>
      <c r="BF213" s="173" t="n">
        <f aca="false">IF(N213="snížená",J213,0)</f>
        <v>0</v>
      </c>
      <c r="BG213" s="173" t="n">
        <f aca="false">IF(N213="zákl. přenesená",J213,0)</f>
        <v>0</v>
      </c>
      <c r="BH213" s="173" t="n">
        <f aca="false">IF(N213="sníž. přenesená",J213,0)</f>
        <v>0</v>
      </c>
      <c r="BI213" s="173" t="n">
        <f aca="false">IF(N213="nulová",J213,0)</f>
        <v>0</v>
      </c>
      <c r="BJ213" s="3" t="s">
        <v>79</v>
      </c>
      <c r="BK213" s="173" t="n">
        <f aca="false">ROUND(I213*H213,2)</f>
        <v>0</v>
      </c>
      <c r="BL213" s="3" t="s">
        <v>136</v>
      </c>
      <c r="BM213" s="172" t="s">
        <v>300</v>
      </c>
    </row>
    <row r="214" s="174" customFormat="true" ht="12.8" hidden="false" customHeight="false" outlineLevel="0" collapsed="false">
      <c r="B214" s="175"/>
      <c r="D214" s="176" t="s">
        <v>145</v>
      </c>
      <c r="E214" s="177"/>
      <c r="F214" s="178" t="s">
        <v>206</v>
      </c>
      <c r="H214" s="179" t="n">
        <v>4.214</v>
      </c>
      <c r="I214" s="180"/>
      <c r="L214" s="175"/>
      <c r="M214" s="181"/>
      <c r="N214" s="182"/>
      <c r="O214" s="182"/>
      <c r="P214" s="182"/>
      <c r="Q214" s="182"/>
      <c r="R214" s="182"/>
      <c r="S214" s="182"/>
      <c r="T214" s="183"/>
      <c r="AT214" s="177" t="s">
        <v>145</v>
      </c>
      <c r="AU214" s="177" t="s">
        <v>81</v>
      </c>
      <c r="AV214" s="174" t="s">
        <v>81</v>
      </c>
      <c r="AW214" s="174" t="s">
        <v>31</v>
      </c>
      <c r="AX214" s="174" t="s">
        <v>74</v>
      </c>
      <c r="AY214" s="177" t="s">
        <v>130</v>
      </c>
    </row>
    <row r="215" s="174" customFormat="true" ht="12.8" hidden="false" customHeight="false" outlineLevel="0" collapsed="false">
      <c r="B215" s="175"/>
      <c r="D215" s="176" t="s">
        <v>145</v>
      </c>
      <c r="E215" s="177"/>
      <c r="F215" s="178" t="s">
        <v>207</v>
      </c>
      <c r="H215" s="179" t="n">
        <v>6.592</v>
      </c>
      <c r="I215" s="180"/>
      <c r="L215" s="175"/>
      <c r="M215" s="181"/>
      <c r="N215" s="182"/>
      <c r="O215" s="182"/>
      <c r="P215" s="182"/>
      <c r="Q215" s="182"/>
      <c r="R215" s="182"/>
      <c r="S215" s="182"/>
      <c r="T215" s="183"/>
      <c r="AT215" s="177" t="s">
        <v>145</v>
      </c>
      <c r="AU215" s="177" t="s">
        <v>81</v>
      </c>
      <c r="AV215" s="174" t="s">
        <v>81</v>
      </c>
      <c r="AW215" s="174" t="s">
        <v>31</v>
      </c>
      <c r="AX215" s="174" t="s">
        <v>74</v>
      </c>
      <c r="AY215" s="177" t="s">
        <v>130</v>
      </c>
    </row>
    <row r="216" s="174" customFormat="true" ht="12.8" hidden="false" customHeight="false" outlineLevel="0" collapsed="false">
      <c r="B216" s="175"/>
      <c r="D216" s="176" t="s">
        <v>145</v>
      </c>
      <c r="E216" s="177"/>
      <c r="F216" s="178" t="s">
        <v>208</v>
      </c>
      <c r="H216" s="179" t="n">
        <v>5.76</v>
      </c>
      <c r="I216" s="180"/>
      <c r="L216" s="175"/>
      <c r="M216" s="181"/>
      <c r="N216" s="182"/>
      <c r="O216" s="182"/>
      <c r="P216" s="182"/>
      <c r="Q216" s="182"/>
      <c r="R216" s="182"/>
      <c r="S216" s="182"/>
      <c r="T216" s="183"/>
      <c r="AT216" s="177" t="s">
        <v>145</v>
      </c>
      <c r="AU216" s="177" t="s">
        <v>81</v>
      </c>
      <c r="AV216" s="174" t="s">
        <v>81</v>
      </c>
      <c r="AW216" s="174" t="s">
        <v>31</v>
      </c>
      <c r="AX216" s="174" t="s">
        <v>74</v>
      </c>
      <c r="AY216" s="177" t="s">
        <v>130</v>
      </c>
    </row>
    <row r="217" s="203" customFormat="true" ht="12.8" hidden="false" customHeight="false" outlineLevel="0" collapsed="false">
      <c r="B217" s="204"/>
      <c r="D217" s="176" t="s">
        <v>145</v>
      </c>
      <c r="E217" s="205"/>
      <c r="F217" s="206" t="s">
        <v>183</v>
      </c>
      <c r="H217" s="207" t="n">
        <v>16.566</v>
      </c>
      <c r="I217" s="208"/>
      <c r="L217" s="204"/>
      <c r="M217" s="209"/>
      <c r="N217" s="210"/>
      <c r="O217" s="210"/>
      <c r="P217" s="210"/>
      <c r="Q217" s="210"/>
      <c r="R217" s="210"/>
      <c r="S217" s="210"/>
      <c r="T217" s="211"/>
      <c r="AT217" s="205" t="s">
        <v>145</v>
      </c>
      <c r="AU217" s="205" t="s">
        <v>81</v>
      </c>
      <c r="AV217" s="203" t="s">
        <v>136</v>
      </c>
      <c r="AW217" s="203" t="s">
        <v>31</v>
      </c>
      <c r="AX217" s="203" t="s">
        <v>79</v>
      </c>
      <c r="AY217" s="205" t="s">
        <v>130</v>
      </c>
    </row>
    <row r="218" s="27" customFormat="true" ht="37.8" hidden="false" customHeight="true" outlineLevel="0" collapsed="false">
      <c r="A218" s="22"/>
      <c r="B218" s="160"/>
      <c r="C218" s="161" t="s">
        <v>301</v>
      </c>
      <c r="D218" s="161" t="s">
        <v>132</v>
      </c>
      <c r="E218" s="162" t="s">
        <v>302</v>
      </c>
      <c r="F218" s="163" t="s">
        <v>303</v>
      </c>
      <c r="G218" s="164" t="s">
        <v>155</v>
      </c>
      <c r="H218" s="165" t="n">
        <v>40.752</v>
      </c>
      <c r="I218" s="166"/>
      <c r="J218" s="167" t="n">
        <f aca="false">ROUND(I218*H218,2)</f>
        <v>0</v>
      </c>
      <c r="K218" s="163" t="s">
        <v>143</v>
      </c>
      <c r="L218" s="23"/>
      <c r="M218" s="168"/>
      <c r="N218" s="169" t="s">
        <v>39</v>
      </c>
      <c r="O218" s="60"/>
      <c r="P218" s="170" t="n">
        <f aca="false">O218*H218</f>
        <v>0</v>
      </c>
      <c r="Q218" s="170" t="n">
        <v>0</v>
      </c>
      <c r="R218" s="170" t="n">
        <f aca="false">Q218*H218</f>
        <v>0</v>
      </c>
      <c r="S218" s="170" t="n">
        <v>0.046</v>
      </c>
      <c r="T218" s="171" t="n">
        <f aca="false">S218*H218</f>
        <v>1.874592</v>
      </c>
      <c r="U218" s="22"/>
      <c r="V218" s="22"/>
      <c r="W218" s="22"/>
      <c r="X218" s="22"/>
      <c r="Y218" s="22"/>
      <c r="Z218" s="22"/>
      <c r="AA218" s="22"/>
      <c r="AB218" s="22"/>
      <c r="AC218" s="22"/>
      <c r="AD218" s="22"/>
      <c r="AE218" s="22"/>
      <c r="AR218" s="172" t="s">
        <v>136</v>
      </c>
      <c r="AT218" s="172" t="s">
        <v>132</v>
      </c>
      <c r="AU218" s="172" t="s">
        <v>81</v>
      </c>
      <c r="AY218" s="3" t="s">
        <v>130</v>
      </c>
      <c r="BE218" s="173" t="n">
        <f aca="false">IF(N218="základní",J218,0)</f>
        <v>0</v>
      </c>
      <c r="BF218" s="173" t="n">
        <f aca="false">IF(N218="snížená",J218,0)</f>
        <v>0</v>
      </c>
      <c r="BG218" s="173" t="n">
        <f aca="false">IF(N218="zákl. přenesená",J218,0)</f>
        <v>0</v>
      </c>
      <c r="BH218" s="173" t="n">
        <f aca="false">IF(N218="sníž. přenesená",J218,0)</f>
        <v>0</v>
      </c>
      <c r="BI218" s="173" t="n">
        <f aca="false">IF(N218="nulová",J218,0)</f>
        <v>0</v>
      </c>
      <c r="BJ218" s="3" t="s">
        <v>79</v>
      </c>
      <c r="BK218" s="173" t="n">
        <f aca="false">ROUND(I218*H218,2)</f>
        <v>0</v>
      </c>
      <c r="BL218" s="3" t="s">
        <v>136</v>
      </c>
      <c r="BM218" s="172" t="s">
        <v>304</v>
      </c>
    </row>
    <row r="219" s="174" customFormat="true" ht="12.8" hidden="false" customHeight="false" outlineLevel="0" collapsed="false">
      <c r="B219" s="175"/>
      <c r="D219" s="176" t="s">
        <v>145</v>
      </c>
      <c r="E219" s="177"/>
      <c r="F219" s="178" t="s">
        <v>178</v>
      </c>
      <c r="H219" s="179" t="n">
        <v>9.64</v>
      </c>
      <c r="I219" s="180"/>
      <c r="L219" s="175"/>
      <c r="M219" s="181"/>
      <c r="N219" s="182"/>
      <c r="O219" s="182"/>
      <c r="P219" s="182"/>
      <c r="Q219" s="182"/>
      <c r="R219" s="182"/>
      <c r="S219" s="182"/>
      <c r="T219" s="183"/>
      <c r="AT219" s="177" t="s">
        <v>145</v>
      </c>
      <c r="AU219" s="177" t="s">
        <v>81</v>
      </c>
      <c r="AV219" s="174" t="s">
        <v>81</v>
      </c>
      <c r="AW219" s="174" t="s">
        <v>31</v>
      </c>
      <c r="AX219" s="174" t="s">
        <v>74</v>
      </c>
      <c r="AY219" s="177" t="s">
        <v>130</v>
      </c>
    </row>
    <row r="220" s="174" customFormat="true" ht="12.8" hidden="false" customHeight="false" outlineLevel="0" collapsed="false">
      <c r="B220" s="175"/>
      <c r="D220" s="176" t="s">
        <v>145</v>
      </c>
      <c r="E220" s="177"/>
      <c r="F220" s="178" t="s">
        <v>179</v>
      </c>
      <c r="H220" s="179" t="n">
        <v>14.312</v>
      </c>
      <c r="I220" s="180"/>
      <c r="L220" s="175"/>
      <c r="M220" s="181"/>
      <c r="N220" s="182"/>
      <c r="O220" s="182"/>
      <c r="P220" s="182"/>
      <c r="Q220" s="182"/>
      <c r="R220" s="182"/>
      <c r="S220" s="182"/>
      <c r="T220" s="183"/>
      <c r="AT220" s="177" t="s">
        <v>145</v>
      </c>
      <c r="AU220" s="177" t="s">
        <v>81</v>
      </c>
      <c r="AV220" s="174" t="s">
        <v>81</v>
      </c>
      <c r="AW220" s="174" t="s">
        <v>31</v>
      </c>
      <c r="AX220" s="174" t="s">
        <v>74</v>
      </c>
      <c r="AY220" s="177" t="s">
        <v>130</v>
      </c>
    </row>
    <row r="221" s="174" customFormat="true" ht="12.8" hidden="false" customHeight="false" outlineLevel="0" collapsed="false">
      <c r="B221" s="175"/>
      <c r="D221" s="176" t="s">
        <v>145</v>
      </c>
      <c r="E221" s="177"/>
      <c r="F221" s="178" t="s">
        <v>180</v>
      </c>
      <c r="H221" s="179" t="n">
        <v>16.8</v>
      </c>
      <c r="I221" s="180"/>
      <c r="L221" s="175"/>
      <c r="M221" s="181"/>
      <c r="N221" s="182"/>
      <c r="O221" s="182"/>
      <c r="P221" s="182"/>
      <c r="Q221" s="182"/>
      <c r="R221" s="182"/>
      <c r="S221" s="182"/>
      <c r="T221" s="183"/>
      <c r="AT221" s="177" t="s">
        <v>145</v>
      </c>
      <c r="AU221" s="177" t="s">
        <v>81</v>
      </c>
      <c r="AV221" s="174" t="s">
        <v>81</v>
      </c>
      <c r="AW221" s="174" t="s">
        <v>31</v>
      </c>
      <c r="AX221" s="174" t="s">
        <v>74</v>
      </c>
      <c r="AY221" s="177" t="s">
        <v>130</v>
      </c>
    </row>
    <row r="222" s="203" customFormat="true" ht="12.8" hidden="false" customHeight="false" outlineLevel="0" collapsed="false">
      <c r="B222" s="204"/>
      <c r="D222" s="176" t="s">
        <v>145</v>
      </c>
      <c r="E222" s="205"/>
      <c r="F222" s="206" t="s">
        <v>183</v>
      </c>
      <c r="H222" s="207" t="n">
        <v>40.752</v>
      </c>
      <c r="I222" s="208"/>
      <c r="L222" s="204"/>
      <c r="M222" s="209"/>
      <c r="N222" s="210"/>
      <c r="O222" s="210"/>
      <c r="P222" s="210"/>
      <c r="Q222" s="210"/>
      <c r="R222" s="210"/>
      <c r="S222" s="210"/>
      <c r="T222" s="211"/>
      <c r="AT222" s="205" t="s">
        <v>145</v>
      </c>
      <c r="AU222" s="205" t="s">
        <v>81</v>
      </c>
      <c r="AV222" s="203" t="s">
        <v>136</v>
      </c>
      <c r="AW222" s="203" t="s">
        <v>31</v>
      </c>
      <c r="AX222" s="203" t="s">
        <v>79</v>
      </c>
      <c r="AY222" s="205" t="s">
        <v>130</v>
      </c>
    </row>
    <row r="223" s="27" customFormat="true" ht="24.15" hidden="false" customHeight="true" outlineLevel="0" collapsed="false">
      <c r="A223" s="22"/>
      <c r="B223" s="160"/>
      <c r="C223" s="161" t="s">
        <v>305</v>
      </c>
      <c r="D223" s="161" t="s">
        <v>132</v>
      </c>
      <c r="E223" s="162" t="s">
        <v>306</v>
      </c>
      <c r="F223" s="163" t="s">
        <v>307</v>
      </c>
      <c r="G223" s="164" t="s">
        <v>155</v>
      </c>
      <c r="H223" s="165" t="n">
        <v>40.752</v>
      </c>
      <c r="I223" s="166"/>
      <c r="J223" s="167" t="n">
        <f aca="false">ROUND(I223*H223,2)</f>
        <v>0</v>
      </c>
      <c r="K223" s="163" t="s">
        <v>143</v>
      </c>
      <c r="L223" s="23"/>
      <c r="M223" s="168"/>
      <c r="N223" s="169" t="s">
        <v>39</v>
      </c>
      <c r="O223" s="60"/>
      <c r="P223" s="170" t="n">
        <f aca="false">O223*H223</f>
        <v>0</v>
      </c>
      <c r="Q223" s="170" t="n">
        <v>0</v>
      </c>
      <c r="R223" s="170" t="n">
        <f aca="false">Q223*H223</f>
        <v>0</v>
      </c>
      <c r="S223" s="170" t="n">
        <v>0.068</v>
      </c>
      <c r="T223" s="171" t="n">
        <f aca="false">S223*H223</f>
        <v>2.771136</v>
      </c>
      <c r="U223" s="22"/>
      <c r="V223" s="22"/>
      <c r="W223" s="22"/>
      <c r="X223" s="22"/>
      <c r="Y223" s="22"/>
      <c r="Z223" s="22"/>
      <c r="AA223" s="22"/>
      <c r="AB223" s="22"/>
      <c r="AC223" s="22"/>
      <c r="AD223" s="22"/>
      <c r="AE223" s="22"/>
      <c r="AR223" s="172" t="s">
        <v>136</v>
      </c>
      <c r="AT223" s="172" t="s">
        <v>132</v>
      </c>
      <c r="AU223" s="172" t="s">
        <v>81</v>
      </c>
      <c r="AY223" s="3" t="s">
        <v>130</v>
      </c>
      <c r="BE223" s="173" t="n">
        <f aca="false">IF(N223="základní",J223,0)</f>
        <v>0</v>
      </c>
      <c r="BF223" s="173" t="n">
        <f aca="false">IF(N223="snížená",J223,0)</f>
        <v>0</v>
      </c>
      <c r="BG223" s="173" t="n">
        <f aca="false">IF(N223="zákl. přenesená",J223,0)</f>
        <v>0</v>
      </c>
      <c r="BH223" s="173" t="n">
        <f aca="false">IF(N223="sníž. přenesená",J223,0)</f>
        <v>0</v>
      </c>
      <c r="BI223" s="173" t="n">
        <f aca="false">IF(N223="nulová",J223,0)</f>
        <v>0</v>
      </c>
      <c r="BJ223" s="3" t="s">
        <v>79</v>
      </c>
      <c r="BK223" s="173" t="n">
        <f aca="false">ROUND(I223*H223,2)</f>
        <v>0</v>
      </c>
      <c r="BL223" s="3" t="s">
        <v>136</v>
      </c>
      <c r="BM223" s="172" t="s">
        <v>308</v>
      </c>
    </row>
    <row r="224" s="146" customFormat="true" ht="22.8" hidden="false" customHeight="true" outlineLevel="0" collapsed="false">
      <c r="B224" s="147"/>
      <c r="D224" s="148" t="s">
        <v>73</v>
      </c>
      <c r="E224" s="158" t="s">
        <v>309</v>
      </c>
      <c r="F224" s="158" t="s">
        <v>310</v>
      </c>
      <c r="I224" s="150"/>
      <c r="J224" s="159" t="n">
        <f aca="false">BK224</f>
        <v>0</v>
      </c>
      <c r="L224" s="147"/>
      <c r="M224" s="152"/>
      <c r="N224" s="153"/>
      <c r="O224" s="153"/>
      <c r="P224" s="154" t="n">
        <f aca="false">SUM(P225:P229)</f>
        <v>0</v>
      </c>
      <c r="Q224" s="153"/>
      <c r="R224" s="154" t="n">
        <f aca="false">SUM(R225:R229)</f>
        <v>0</v>
      </c>
      <c r="S224" s="153"/>
      <c r="T224" s="155" t="n">
        <f aca="false">SUM(T225:T229)</f>
        <v>0</v>
      </c>
      <c r="AR224" s="148" t="s">
        <v>79</v>
      </c>
      <c r="AT224" s="156" t="s">
        <v>73</v>
      </c>
      <c r="AU224" s="156" t="s">
        <v>79</v>
      </c>
      <c r="AY224" s="148" t="s">
        <v>130</v>
      </c>
      <c r="BK224" s="157" t="n">
        <f aca="false">SUM(BK225:BK229)</f>
        <v>0</v>
      </c>
    </row>
    <row r="225" s="27" customFormat="true" ht="24.15" hidden="false" customHeight="true" outlineLevel="0" collapsed="false">
      <c r="A225" s="22"/>
      <c r="B225" s="160"/>
      <c r="C225" s="161" t="s">
        <v>311</v>
      </c>
      <c r="D225" s="161" t="s">
        <v>132</v>
      </c>
      <c r="E225" s="162" t="s">
        <v>312</v>
      </c>
      <c r="F225" s="163" t="s">
        <v>313</v>
      </c>
      <c r="G225" s="164" t="s">
        <v>142</v>
      </c>
      <c r="H225" s="165" t="n">
        <v>6.635</v>
      </c>
      <c r="I225" s="166"/>
      <c r="J225" s="167" t="n">
        <f aca="false">ROUND(I225*H225,2)</f>
        <v>0</v>
      </c>
      <c r="K225" s="163" t="s">
        <v>143</v>
      </c>
      <c r="L225" s="23"/>
      <c r="M225" s="168"/>
      <c r="N225" s="169" t="s">
        <v>39</v>
      </c>
      <c r="O225" s="60"/>
      <c r="P225" s="170" t="n">
        <f aca="false">O225*H225</f>
        <v>0</v>
      </c>
      <c r="Q225" s="170" t="n">
        <v>0</v>
      </c>
      <c r="R225" s="170" t="n">
        <f aca="false">Q225*H225</f>
        <v>0</v>
      </c>
      <c r="S225" s="170" t="n">
        <v>0</v>
      </c>
      <c r="T225" s="171" t="n">
        <f aca="false">S225*H225</f>
        <v>0</v>
      </c>
      <c r="U225" s="22"/>
      <c r="V225" s="22"/>
      <c r="W225" s="22"/>
      <c r="X225" s="22"/>
      <c r="Y225" s="22"/>
      <c r="Z225" s="22"/>
      <c r="AA225" s="22"/>
      <c r="AB225" s="22"/>
      <c r="AC225" s="22"/>
      <c r="AD225" s="22"/>
      <c r="AE225" s="22"/>
      <c r="AR225" s="172" t="s">
        <v>136</v>
      </c>
      <c r="AT225" s="172" t="s">
        <v>132</v>
      </c>
      <c r="AU225" s="172" t="s">
        <v>81</v>
      </c>
      <c r="AY225" s="3" t="s">
        <v>130</v>
      </c>
      <c r="BE225" s="173" t="n">
        <f aca="false">IF(N225="základní",J225,0)</f>
        <v>0</v>
      </c>
      <c r="BF225" s="173" t="n">
        <f aca="false">IF(N225="snížená",J225,0)</f>
        <v>0</v>
      </c>
      <c r="BG225" s="173" t="n">
        <f aca="false">IF(N225="zákl. přenesená",J225,0)</f>
        <v>0</v>
      </c>
      <c r="BH225" s="173" t="n">
        <f aca="false">IF(N225="sníž. přenesená",J225,0)</f>
        <v>0</v>
      </c>
      <c r="BI225" s="173" t="n">
        <f aca="false">IF(N225="nulová",J225,0)</f>
        <v>0</v>
      </c>
      <c r="BJ225" s="3" t="s">
        <v>79</v>
      </c>
      <c r="BK225" s="173" t="n">
        <f aca="false">ROUND(I225*H225,2)</f>
        <v>0</v>
      </c>
      <c r="BL225" s="3" t="s">
        <v>136</v>
      </c>
      <c r="BM225" s="172" t="s">
        <v>314</v>
      </c>
    </row>
    <row r="226" s="27" customFormat="true" ht="24.15" hidden="false" customHeight="true" outlineLevel="0" collapsed="false">
      <c r="A226" s="22"/>
      <c r="B226" s="160"/>
      <c r="C226" s="161" t="s">
        <v>315</v>
      </c>
      <c r="D226" s="161" t="s">
        <v>132</v>
      </c>
      <c r="E226" s="162" t="s">
        <v>316</v>
      </c>
      <c r="F226" s="163" t="s">
        <v>317</v>
      </c>
      <c r="G226" s="164" t="s">
        <v>142</v>
      </c>
      <c r="H226" s="165" t="n">
        <v>6.635</v>
      </c>
      <c r="I226" s="166"/>
      <c r="J226" s="167" t="n">
        <f aca="false">ROUND(I226*H226,2)</f>
        <v>0</v>
      </c>
      <c r="K226" s="163" t="s">
        <v>143</v>
      </c>
      <c r="L226" s="23"/>
      <c r="M226" s="168"/>
      <c r="N226" s="169" t="s">
        <v>39</v>
      </c>
      <c r="O226" s="60"/>
      <c r="P226" s="170" t="n">
        <f aca="false">O226*H226</f>
        <v>0</v>
      </c>
      <c r="Q226" s="170" t="n">
        <v>0</v>
      </c>
      <c r="R226" s="170" t="n">
        <f aca="false">Q226*H226</f>
        <v>0</v>
      </c>
      <c r="S226" s="170" t="n">
        <v>0</v>
      </c>
      <c r="T226" s="171" t="n">
        <f aca="false">S226*H226</f>
        <v>0</v>
      </c>
      <c r="U226" s="22"/>
      <c r="V226" s="22"/>
      <c r="W226" s="22"/>
      <c r="X226" s="22"/>
      <c r="Y226" s="22"/>
      <c r="Z226" s="22"/>
      <c r="AA226" s="22"/>
      <c r="AB226" s="22"/>
      <c r="AC226" s="22"/>
      <c r="AD226" s="22"/>
      <c r="AE226" s="22"/>
      <c r="AR226" s="172" t="s">
        <v>136</v>
      </c>
      <c r="AT226" s="172" t="s">
        <v>132</v>
      </c>
      <c r="AU226" s="172" t="s">
        <v>81</v>
      </c>
      <c r="AY226" s="3" t="s">
        <v>130</v>
      </c>
      <c r="BE226" s="173" t="n">
        <f aca="false">IF(N226="základní",J226,0)</f>
        <v>0</v>
      </c>
      <c r="BF226" s="173" t="n">
        <f aca="false">IF(N226="snížená",J226,0)</f>
        <v>0</v>
      </c>
      <c r="BG226" s="173" t="n">
        <f aca="false">IF(N226="zákl. přenesená",J226,0)</f>
        <v>0</v>
      </c>
      <c r="BH226" s="173" t="n">
        <f aca="false">IF(N226="sníž. přenesená",J226,0)</f>
        <v>0</v>
      </c>
      <c r="BI226" s="173" t="n">
        <f aca="false">IF(N226="nulová",J226,0)</f>
        <v>0</v>
      </c>
      <c r="BJ226" s="3" t="s">
        <v>79</v>
      </c>
      <c r="BK226" s="173" t="n">
        <f aca="false">ROUND(I226*H226,2)</f>
        <v>0</v>
      </c>
      <c r="BL226" s="3" t="s">
        <v>136</v>
      </c>
      <c r="BM226" s="172" t="s">
        <v>318</v>
      </c>
    </row>
    <row r="227" s="27" customFormat="true" ht="24.15" hidden="false" customHeight="true" outlineLevel="0" collapsed="false">
      <c r="A227" s="22"/>
      <c r="B227" s="160"/>
      <c r="C227" s="161" t="s">
        <v>319</v>
      </c>
      <c r="D227" s="161" t="s">
        <v>132</v>
      </c>
      <c r="E227" s="162" t="s">
        <v>320</v>
      </c>
      <c r="F227" s="163" t="s">
        <v>321</v>
      </c>
      <c r="G227" s="164" t="s">
        <v>142</v>
      </c>
      <c r="H227" s="165" t="n">
        <v>159.24</v>
      </c>
      <c r="I227" s="166"/>
      <c r="J227" s="167" t="n">
        <f aca="false">ROUND(I227*H227,2)</f>
        <v>0</v>
      </c>
      <c r="K227" s="163" t="s">
        <v>143</v>
      </c>
      <c r="L227" s="23"/>
      <c r="M227" s="168"/>
      <c r="N227" s="169" t="s">
        <v>39</v>
      </c>
      <c r="O227" s="60"/>
      <c r="P227" s="170" t="n">
        <f aca="false">O227*H227</f>
        <v>0</v>
      </c>
      <c r="Q227" s="170" t="n">
        <v>0</v>
      </c>
      <c r="R227" s="170" t="n">
        <f aca="false">Q227*H227</f>
        <v>0</v>
      </c>
      <c r="S227" s="170" t="n">
        <v>0</v>
      </c>
      <c r="T227" s="171" t="n">
        <f aca="false">S227*H227</f>
        <v>0</v>
      </c>
      <c r="U227" s="22"/>
      <c r="V227" s="22"/>
      <c r="W227" s="22"/>
      <c r="X227" s="22"/>
      <c r="Y227" s="22"/>
      <c r="Z227" s="22"/>
      <c r="AA227" s="22"/>
      <c r="AB227" s="22"/>
      <c r="AC227" s="22"/>
      <c r="AD227" s="22"/>
      <c r="AE227" s="22"/>
      <c r="AR227" s="172" t="s">
        <v>136</v>
      </c>
      <c r="AT227" s="172" t="s">
        <v>132</v>
      </c>
      <c r="AU227" s="172" t="s">
        <v>81</v>
      </c>
      <c r="AY227" s="3" t="s">
        <v>130</v>
      </c>
      <c r="BE227" s="173" t="n">
        <f aca="false">IF(N227="základní",J227,0)</f>
        <v>0</v>
      </c>
      <c r="BF227" s="173" t="n">
        <f aca="false">IF(N227="snížená",J227,0)</f>
        <v>0</v>
      </c>
      <c r="BG227" s="173" t="n">
        <f aca="false">IF(N227="zákl. přenesená",J227,0)</f>
        <v>0</v>
      </c>
      <c r="BH227" s="173" t="n">
        <f aca="false">IF(N227="sníž. přenesená",J227,0)</f>
        <v>0</v>
      </c>
      <c r="BI227" s="173" t="n">
        <f aca="false">IF(N227="nulová",J227,0)</f>
        <v>0</v>
      </c>
      <c r="BJ227" s="3" t="s">
        <v>79</v>
      </c>
      <c r="BK227" s="173" t="n">
        <f aca="false">ROUND(I227*H227,2)</f>
        <v>0</v>
      </c>
      <c r="BL227" s="3" t="s">
        <v>136</v>
      </c>
      <c r="BM227" s="172" t="s">
        <v>322</v>
      </c>
    </row>
    <row r="228" s="174" customFormat="true" ht="12.8" hidden="false" customHeight="false" outlineLevel="0" collapsed="false">
      <c r="B228" s="175"/>
      <c r="D228" s="176" t="s">
        <v>145</v>
      </c>
      <c r="F228" s="178" t="s">
        <v>323</v>
      </c>
      <c r="H228" s="179" t="n">
        <v>159.24</v>
      </c>
      <c r="I228" s="180"/>
      <c r="L228" s="175"/>
      <c r="M228" s="181"/>
      <c r="N228" s="182"/>
      <c r="O228" s="182"/>
      <c r="P228" s="182"/>
      <c r="Q228" s="182"/>
      <c r="R228" s="182"/>
      <c r="S228" s="182"/>
      <c r="T228" s="183"/>
      <c r="AT228" s="177" t="s">
        <v>145</v>
      </c>
      <c r="AU228" s="177" t="s">
        <v>81</v>
      </c>
      <c r="AV228" s="174" t="s">
        <v>81</v>
      </c>
      <c r="AW228" s="174" t="s">
        <v>2</v>
      </c>
      <c r="AX228" s="174" t="s">
        <v>79</v>
      </c>
      <c r="AY228" s="177" t="s">
        <v>130</v>
      </c>
    </row>
    <row r="229" s="27" customFormat="true" ht="24.15" hidden="false" customHeight="true" outlineLevel="0" collapsed="false">
      <c r="A229" s="22"/>
      <c r="B229" s="160"/>
      <c r="C229" s="161" t="s">
        <v>324</v>
      </c>
      <c r="D229" s="161" t="s">
        <v>132</v>
      </c>
      <c r="E229" s="162" t="s">
        <v>325</v>
      </c>
      <c r="F229" s="163" t="s">
        <v>326</v>
      </c>
      <c r="G229" s="164" t="s">
        <v>142</v>
      </c>
      <c r="H229" s="165" t="n">
        <v>6.537</v>
      </c>
      <c r="I229" s="166"/>
      <c r="J229" s="167" t="n">
        <f aca="false">ROUND(I229*H229,2)</f>
        <v>0</v>
      </c>
      <c r="K229" s="163" t="s">
        <v>143</v>
      </c>
      <c r="L229" s="23"/>
      <c r="M229" s="168"/>
      <c r="N229" s="169" t="s">
        <v>39</v>
      </c>
      <c r="O229" s="60"/>
      <c r="P229" s="170" t="n">
        <f aca="false">O229*H229</f>
        <v>0</v>
      </c>
      <c r="Q229" s="170" t="n">
        <v>0</v>
      </c>
      <c r="R229" s="170" t="n">
        <f aca="false">Q229*H229</f>
        <v>0</v>
      </c>
      <c r="S229" s="170" t="n">
        <v>0</v>
      </c>
      <c r="T229" s="171" t="n">
        <f aca="false">S229*H229</f>
        <v>0</v>
      </c>
      <c r="U229" s="22"/>
      <c r="V229" s="22"/>
      <c r="W229" s="22"/>
      <c r="X229" s="22"/>
      <c r="Y229" s="22"/>
      <c r="Z229" s="22"/>
      <c r="AA229" s="22"/>
      <c r="AB229" s="22"/>
      <c r="AC229" s="22"/>
      <c r="AD229" s="22"/>
      <c r="AE229" s="22"/>
      <c r="AR229" s="172" t="s">
        <v>136</v>
      </c>
      <c r="AT229" s="172" t="s">
        <v>132</v>
      </c>
      <c r="AU229" s="172" t="s">
        <v>81</v>
      </c>
      <c r="AY229" s="3" t="s">
        <v>130</v>
      </c>
      <c r="BE229" s="173" t="n">
        <f aca="false">IF(N229="základní",J229,0)</f>
        <v>0</v>
      </c>
      <c r="BF229" s="173" t="n">
        <f aca="false">IF(N229="snížená",J229,0)</f>
        <v>0</v>
      </c>
      <c r="BG229" s="173" t="n">
        <f aca="false">IF(N229="zákl. přenesená",J229,0)</f>
        <v>0</v>
      </c>
      <c r="BH229" s="173" t="n">
        <f aca="false">IF(N229="sníž. přenesená",J229,0)</f>
        <v>0</v>
      </c>
      <c r="BI229" s="173" t="n">
        <f aca="false">IF(N229="nulová",J229,0)</f>
        <v>0</v>
      </c>
      <c r="BJ229" s="3" t="s">
        <v>79</v>
      </c>
      <c r="BK229" s="173" t="n">
        <f aca="false">ROUND(I229*H229,2)</f>
        <v>0</v>
      </c>
      <c r="BL229" s="3" t="s">
        <v>136</v>
      </c>
      <c r="BM229" s="172" t="s">
        <v>327</v>
      </c>
    </row>
    <row r="230" s="146" customFormat="true" ht="22.8" hidden="false" customHeight="true" outlineLevel="0" collapsed="false">
      <c r="B230" s="147"/>
      <c r="D230" s="148" t="s">
        <v>73</v>
      </c>
      <c r="E230" s="158" t="s">
        <v>328</v>
      </c>
      <c r="F230" s="158" t="s">
        <v>329</v>
      </c>
      <c r="I230" s="150"/>
      <c r="J230" s="159" t="n">
        <f aca="false">BK230</f>
        <v>0</v>
      </c>
      <c r="L230" s="147"/>
      <c r="M230" s="152"/>
      <c r="N230" s="153"/>
      <c r="O230" s="153"/>
      <c r="P230" s="154" t="n">
        <f aca="false">P231</f>
        <v>0</v>
      </c>
      <c r="Q230" s="153"/>
      <c r="R230" s="154" t="n">
        <f aca="false">R231</f>
        <v>0</v>
      </c>
      <c r="S230" s="153"/>
      <c r="T230" s="155" t="n">
        <f aca="false">T231</f>
        <v>0</v>
      </c>
      <c r="AR230" s="148" t="s">
        <v>79</v>
      </c>
      <c r="AT230" s="156" t="s">
        <v>73</v>
      </c>
      <c r="AU230" s="156" t="s">
        <v>79</v>
      </c>
      <c r="AY230" s="148" t="s">
        <v>130</v>
      </c>
      <c r="BK230" s="157" t="n">
        <f aca="false">BK231</f>
        <v>0</v>
      </c>
    </row>
    <row r="231" s="27" customFormat="true" ht="21.75" hidden="false" customHeight="true" outlineLevel="0" collapsed="false">
      <c r="A231" s="22"/>
      <c r="B231" s="160"/>
      <c r="C231" s="161" t="s">
        <v>330</v>
      </c>
      <c r="D231" s="161" t="s">
        <v>132</v>
      </c>
      <c r="E231" s="162" t="s">
        <v>331</v>
      </c>
      <c r="F231" s="163" t="s">
        <v>332</v>
      </c>
      <c r="G231" s="164" t="s">
        <v>142</v>
      </c>
      <c r="H231" s="165" t="n">
        <v>3.276</v>
      </c>
      <c r="I231" s="166"/>
      <c r="J231" s="167" t="n">
        <f aca="false">ROUND(I231*H231,2)</f>
        <v>0</v>
      </c>
      <c r="K231" s="163" t="s">
        <v>143</v>
      </c>
      <c r="L231" s="23"/>
      <c r="M231" s="168"/>
      <c r="N231" s="169" t="s">
        <v>39</v>
      </c>
      <c r="O231" s="60"/>
      <c r="P231" s="170" t="n">
        <f aca="false">O231*H231</f>
        <v>0</v>
      </c>
      <c r="Q231" s="170" t="n">
        <v>0</v>
      </c>
      <c r="R231" s="170" t="n">
        <f aca="false">Q231*H231</f>
        <v>0</v>
      </c>
      <c r="S231" s="170" t="n">
        <v>0</v>
      </c>
      <c r="T231" s="171" t="n">
        <f aca="false">S231*H231</f>
        <v>0</v>
      </c>
      <c r="U231" s="22"/>
      <c r="V231" s="22"/>
      <c r="W231" s="22"/>
      <c r="X231" s="22"/>
      <c r="Y231" s="22"/>
      <c r="Z231" s="22"/>
      <c r="AA231" s="22"/>
      <c r="AB231" s="22"/>
      <c r="AC231" s="22"/>
      <c r="AD231" s="22"/>
      <c r="AE231" s="22"/>
      <c r="AR231" s="172" t="s">
        <v>136</v>
      </c>
      <c r="AT231" s="172" t="s">
        <v>132</v>
      </c>
      <c r="AU231" s="172" t="s">
        <v>81</v>
      </c>
      <c r="AY231" s="3" t="s">
        <v>130</v>
      </c>
      <c r="BE231" s="173" t="n">
        <f aca="false">IF(N231="základní",J231,0)</f>
        <v>0</v>
      </c>
      <c r="BF231" s="173" t="n">
        <f aca="false">IF(N231="snížená",J231,0)</f>
        <v>0</v>
      </c>
      <c r="BG231" s="173" t="n">
        <f aca="false">IF(N231="zákl. přenesená",J231,0)</f>
        <v>0</v>
      </c>
      <c r="BH231" s="173" t="n">
        <f aca="false">IF(N231="sníž. přenesená",J231,0)</f>
        <v>0</v>
      </c>
      <c r="BI231" s="173" t="n">
        <f aca="false">IF(N231="nulová",J231,0)</f>
        <v>0</v>
      </c>
      <c r="BJ231" s="3" t="s">
        <v>79</v>
      </c>
      <c r="BK231" s="173" t="n">
        <f aca="false">ROUND(I231*H231,2)</f>
        <v>0</v>
      </c>
      <c r="BL231" s="3" t="s">
        <v>136</v>
      </c>
      <c r="BM231" s="172" t="s">
        <v>333</v>
      </c>
    </row>
    <row r="232" s="146" customFormat="true" ht="25.9" hidden="false" customHeight="true" outlineLevel="0" collapsed="false">
      <c r="B232" s="147"/>
      <c r="D232" s="148" t="s">
        <v>73</v>
      </c>
      <c r="E232" s="149" t="s">
        <v>334</v>
      </c>
      <c r="F232" s="149" t="s">
        <v>335</v>
      </c>
      <c r="I232" s="150"/>
      <c r="J232" s="151" t="n">
        <f aca="false">BK232</f>
        <v>0</v>
      </c>
      <c r="L232" s="147"/>
      <c r="M232" s="152"/>
      <c r="N232" s="153"/>
      <c r="O232" s="153"/>
      <c r="P232" s="154" t="n">
        <f aca="false">P233+P247+P258+P292+P296+P303+P311+P339+P346+P360+P372+P389+P414+P420</f>
        <v>0</v>
      </c>
      <c r="Q232" s="153"/>
      <c r="R232" s="154" t="n">
        <f aca="false">R233+R247+R258+R292+R296+R303+R311+R339+R346+R360+R372+R389+R414+R420</f>
        <v>2.73453866</v>
      </c>
      <c r="S232" s="153"/>
      <c r="T232" s="155" t="n">
        <f aca="false">T233+T247+T258+T292+T296+T303+T311+T339+T346+T360+T372+T389+T414+T420</f>
        <v>0.5133066</v>
      </c>
      <c r="AR232" s="148" t="s">
        <v>81</v>
      </c>
      <c r="AT232" s="156" t="s">
        <v>73</v>
      </c>
      <c r="AU232" s="156" t="s">
        <v>74</v>
      </c>
      <c r="AY232" s="148" t="s">
        <v>130</v>
      </c>
      <c r="BK232" s="157" t="n">
        <f aca="false">BK233+BK247+BK258+BK292+BK296+BK303+BK311+BK339+BK346+BK360+BK372+BK389+BK414+BK420</f>
        <v>0</v>
      </c>
    </row>
    <row r="233" s="146" customFormat="true" ht="22.8" hidden="false" customHeight="true" outlineLevel="0" collapsed="false">
      <c r="B233" s="147"/>
      <c r="D233" s="148" t="s">
        <v>73</v>
      </c>
      <c r="E233" s="158" t="s">
        <v>336</v>
      </c>
      <c r="F233" s="158" t="s">
        <v>337</v>
      </c>
      <c r="I233" s="150"/>
      <c r="J233" s="159" t="n">
        <f aca="false">BK233</f>
        <v>0</v>
      </c>
      <c r="L233" s="147"/>
      <c r="M233" s="152"/>
      <c r="N233" s="153"/>
      <c r="O233" s="153"/>
      <c r="P233" s="154" t="n">
        <f aca="false">SUM(P234:P246)</f>
        <v>0</v>
      </c>
      <c r="Q233" s="153"/>
      <c r="R233" s="154" t="n">
        <f aca="false">SUM(R234:R246)</f>
        <v>0.03317</v>
      </c>
      <c r="S233" s="153"/>
      <c r="T233" s="155" t="n">
        <f aca="false">SUM(T234:T246)</f>
        <v>0.02694</v>
      </c>
      <c r="AR233" s="148" t="s">
        <v>81</v>
      </c>
      <c r="AT233" s="156" t="s">
        <v>73</v>
      </c>
      <c r="AU233" s="156" t="s">
        <v>79</v>
      </c>
      <c r="AY233" s="148" t="s">
        <v>130</v>
      </c>
      <c r="BK233" s="157" t="n">
        <f aca="false">SUM(BK234:BK246)</f>
        <v>0</v>
      </c>
    </row>
    <row r="234" s="27" customFormat="true" ht="16.5" hidden="false" customHeight="true" outlineLevel="0" collapsed="false">
      <c r="A234" s="22"/>
      <c r="B234" s="160"/>
      <c r="C234" s="161" t="s">
        <v>338</v>
      </c>
      <c r="D234" s="161" t="s">
        <v>132</v>
      </c>
      <c r="E234" s="162" t="s">
        <v>339</v>
      </c>
      <c r="F234" s="163" t="s">
        <v>340</v>
      </c>
      <c r="G234" s="164" t="s">
        <v>228</v>
      </c>
      <c r="H234" s="165" t="n">
        <v>5</v>
      </c>
      <c r="I234" s="166"/>
      <c r="J234" s="167" t="n">
        <f aca="false">ROUND(I234*H234,2)</f>
        <v>0</v>
      </c>
      <c r="K234" s="163" t="s">
        <v>143</v>
      </c>
      <c r="L234" s="23"/>
      <c r="M234" s="168"/>
      <c r="N234" s="169" t="s">
        <v>39</v>
      </c>
      <c r="O234" s="60"/>
      <c r="P234" s="170" t="n">
        <f aca="false">O234*H234</f>
        <v>0</v>
      </c>
      <c r="Q234" s="170" t="n">
        <v>0</v>
      </c>
      <c r="R234" s="170" t="n">
        <f aca="false">Q234*H234</f>
        <v>0</v>
      </c>
      <c r="S234" s="170" t="n">
        <v>0</v>
      </c>
      <c r="T234" s="171" t="n">
        <f aca="false">S234*H234</f>
        <v>0</v>
      </c>
      <c r="U234" s="22"/>
      <c r="V234" s="22"/>
      <c r="W234" s="22"/>
      <c r="X234" s="22"/>
      <c r="Y234" s="22"/>
      <c r="Z234" s="22"/>
      <c r="AA234" s="22"/>
      <c r="AB234" s="22"/>
      <c r="AC234" s="22"/>
      <c r="AD234" s="22"/>
      <c r="AE234" s="22"/>
      <c r="AR234" s="172" t="s">
        <v>218</v>
      </c>
      <c r="AT234" s="172" t="s">
        <v>132</v>
      </c>
      <c r="AU234" s="172" t="s">
        <v>81</v>
      </c>
      <c r="AY234" s="3" t="s">
        <v>130</v>
      </c>
      <c r="BE234" s="173" t="n">
        <f aca="false">IF(N234="základní",J234,0)</f>
        <v>0</v>
      </c>
      <c r="BF234" s="173" t="n">
        <f aca="false">IF(N234="snížená",J234,0)</f>
        <v>0</v>
      </c>
      <c r="BG234" s="173" t="n">
        <f aca="false">IF(N234="zákl. přenesená",J234,0)</f>
        <v>0</v>
      </c>
      <c r="BH234" s="173" t="n">
        <f aca="false">IF(N234="sníž. přenesená",J234,0)</f>
        <v>0</v>
      </c>
      <c r="BI234" s="173" t="n">
        <f aca="false">IF(N234="nulová",J234,0)</f>
        <v>0</v>
      </c>
      <c r="BJ234" s="3" t="s">
        <v>79</v>
      </c>
      <c r="BK234" s="173" t="n">
        <f aca="false">ROUND(I234*H234,2)</f>
        <v>0</v>
      </c>
      <c r="BL234" s="3" t="s">
        <v>218</v>
      </c>
      <c r="BM234" s="172" t="s">
        <v>341</v>
      </c>
    </row>
    <row r="235" s="27" customFormat="true" ht="16.5" hidden="false" customHeight="true" outlineLevel="0" collapsed="false">
      <c r="A235" s="22"/>
      <c r="B235" s="160"/>
      <c r="C235" s="161" t="s">
        <v>342</v>
      </c>
      <c r="D235" s="161" t="s">
        <v>132</v>
      </c>
      <c r="E235" s="162" t="s">
        <v>343</v>
      </c>
      <c r="F235" s="163" t="s">
        <v>344</v>
      </c>
      <c r="G235" s="164" t="s">
        <v>166</v>
      </c>
      <c r="H235" s="165" t="n">
        <v>10</v>
      </c>
      <c r="I235" s="166"/>
      <c r="J235" s="167" t="n">
        <f aca="false">ROUND(I235*H235,2)</f>
        <v>0</v>
      </c>
      <c r="K235" s="163" t="s">
        <v>143</v>
      </c>
      <c r="L235" s="23"/>
      <c r="M235" s="168"/>
      <c r="N235" s="169" t="s">
        <v>39</v>
      </c>
      <c r="O235" s="60"/>
      <c r="P235" s="170" t="n">
        <f aca="false">O235*H235</f>
        <v>0</v>
      </c>
      <c r="Q235" s="170" t="n">
        <v>0</v>
      </c>
      <c r="R235" s="170" t="n">
        <f aca="false">Q235*H235</f>
        <v>0</v>
      </c>
      <c r="S235" s="170" t="n">
        <v>0.0021</v>
      </c>
      <c r="T235" s="171" t="n">
        <f aca="false">S235*H235</f>
        <v>0.021</v>
      </c>
      <c r="U235" s="22"/>
      <c r="V235" s="22"/>
      <c r="W235" s="22"/>
      <c r="X235" s="22"/>
      <c r="Y235" s="22"/>
      <c r="Z235" s="22"/>
      <c r="AA235" s="22"/>
      <c r="AB235" s="22"/>
      <c r="AC235" s="22"/>
      <c r="AD235" s="22"/>
      <c r="AE235" s="22"/>
      <c r="AR235" s="172" t="s">
        <v>218</v>
      </c>
      <c r="AT235" s="172" t="s">
        <v>132</v>
      </c>
      <c r="AU235" s="172" t="s">
        <v>81</v>
      </c>
      <c r="AY235" s="3" t="s">
        <v>130</v>
      </c>
      <c r="BE235" s="173" t="n">
        <f aca="false">IF(N235="základní",J235,0)</f>
        <v>0</v>
      </c>
      <c r="BF235" s="173" t="n">
        <f aca="false">IF(N235="snížená",J235,0)</f>
        <v>0</v>
      </c>
      <c r="BG235" s="173" t="n">
        <f aca="false">IF(N235="zákl. přenesená",J235,0)</f>
        <v>0</v>
      </c>
      <c r="BH235" s="173" t="n">
        <f aca="false">IF(N235="sníž. přenesená",J235,0)</f>
        <v>0</v>
      </c>
      <c r="BI235" s="173" t="n">
        <f aca="false">IF(N235="nulová",J235,0)</f>
        <v>0</v>
      </c>
      <c r="BJ235" s="3" t="s">
        <v>79</v>
      </c>
      <c r="BK235" s="173" t="n">
        <f aca="false">ROUND(I235*H235,2)</f>
        <v>0</v>
      </c>
      <c r="BL235" s="3" t="s">
        <v>218</v>
      </c>
      <c r="BM235" s="172" t="s">
        <v>345</v>
      </c>
    </row>
    <row r="236" s="27" customFormat="true" ht="16.5" hidden="false" customHeight="true" outlineLevel="0" collapsed="false">
      <c r="A236" s="22"/>
      <c r="B236" s="160"/>
      <c r="C236" s="161" t="s">
        <v>346</v>
      </c>
      <c r="D236" s="161" t="s">
        <v>132</v>
      </c>
      <c r="E236" s="162" t="s">
        <v>347</v>
      </c>
      <c r="F236" s="163" t="s">
        <v>348</v>
      </c>
      <c r="G236" s="164" t="s">
        <v>166</v>
      </c>
      <c r="H236" s="165" t="n">
        <v>3</v>
      </c>
      <c r="I236" s="166"/>
      <c r="J236" s="167" t="n">
        <f aca="false">ROUND(I236*H236,2)</f>
        <v>0</v>
      </c>
      <c r="K236" s="163" t="s">
        <v>143</v>
      </c>
      <c r="L236" s="23"/>
      <c r="M236" s="168"/>
      <c r="N236" s="169" t="s">
        <v>39</v>
      </c>
      <c r="O236" s="60"/>
      <c r="P236" s="170" t="n">
        <f aca="false">O236*H236</f>
        <v>0</v>
      </c>
      <c r="Q236" s="170" t="n">
        <v>0</v>
      </c>
      <c r="R236" s="170" t="n">
        <f aca="false">Q236*H236</f>
        <v>0</v>
      </c>
      <c r="S236" s="170" t="n">
        <v>0.00198</v>
      </c>
      <c r="T236" s="171" t="n">
        <f aca="false">S236*H236</f>
        <v>0.00594</v>
      </c>
      <c r="U236" s="22"/>
      <c r="V236" s="22"/>
      <c r="W236" s="22"/>
      <c r="X236" s="22"/>
      <c r="Y236" s="22"/>
      <c r="Z236" s="22"/>
      <c r="AA236" s="22"/>
      <c r="AB236" s="22"/>
      <c r="AC236" s="22"/>
      <c r="AD236" s="22"/>
      <c r="AE236" s="22"/>
      <c r="AR236" s="172" t="s">
        <v>218</v>
      </c>
      <c r="AT236" s="172" t="s">
        <v>132</v>
      </c>
      <c r="AU236" s="172" t="s">
        <v>81</v>
      </c>
      <c r="AY236" s="3" t="s">
        <v>130</v>
      </c>
      <c r="BE236" s="173" t="n">
        <f aca="false">IF(N236="základní",J236,0)</f>
        <v>0</v>
      </c>
      <c r="BF236" s="173" t="n">
        <f aca="false">IF(N236="snížená",J236,0)</f>
        <v>0</v>
      </c>
      <c r="BG236" s="173" t="n">
        <f aca="false">IF(N236="zákl. přenesená",J236,0)</f>
        <v>0</v>
      </c>
      <c r="BH236" s="173" t="n">
        <f aca="false">IF(N236="sníž. přenesená",J236,0)</f>
        <v>0</v>
      </c>
      <c r="BI236" s="173" t="n">
        <f aca="false">IF(N236="nulová",J236,0)</f>
        <v>0</v>
      </c>
      <c r="BJ236" s="3" t="s">
        <v>79</v>
      </c>
      <c r="BK236" s="173" t="n">
        <f aca="false">ROUND(I236*H236,2)</f>
        <v>0</v>
      </c>
      <c r="BL236" s="3" t="s">
        <v>218</v>
      </c>
      <c r="BM236" s="172" t="s">
        <v>349</v>
      </c>
    </row>
    <row r="237" s="27" customFormat="true" ht="16.5" hidden="false" customHeight="true" outlineLevel="0" collapsed="false">
      <c r="A237" s="22"/>
      <c r="B237" s="160"/>
      <c r="C237" s="161" t="s">
        <v>350</v>
      </c>
      <c r="D237" s="161" t="s">
        <v>132</v>
      </c>
      <c r="E237" s="162" t="s">
        <v>351</v>
      </c>
      <c r="F237" s="163" t="s">
        <v>352</v>
      </c>
      <c r="G237" s="164" t="s">
        <v>228</v>
      </c>
      <c r="H237" s="165" t="n">
        <v>4</v>
      </c>
      <c r="I237" s="166"/>
      <c r="J237" s="167" t="n">
        <f aca="false">ROUND(I237*H237,2)</f>
        <v>0</v>
      </c>
      <c r="K237" s="163" t="s">
        <v>143</v>
      </c>
      <c r="L237" s="23"/>
      <c r="M237" s="168"/>
      <c r="N237" s="169" t="s">
        <v>39</v>
      </c>
      <c r="O237" s="60"/>
      <c r="P237" s="170" t="n">
        <f aca="false">O237*H237</f>
        <v>0</v>
      </c>
      <c r="Q237" s="170" t="n">
        <v>0.0023</v>
      </c>
      <c r="R237" s="170" t="n">
        <f aca="false">Q237*H237</f>
        <v>0.0092</v>
      </c>
      <c r="S237" s="170" t="n">
        <v>0</v>
      </c>
      <c r="T237" s="171" t="n">
        <f aca="false">S237*H237</f>
        <v>0</v>
      </c>
      <c r="U237" s="22"/>
      <c r="V237" s="22"/>
      <c r="W237" s="22"/>
      <c r="X237" s="22"/>
      <c r="Y237" s="22"/>
      <c r="Z237" s="22"/>
      <c r="AA237" s="22"/>
      <c r="AB237" s="22"/>
      <c r="AC237" s="22"/>
      <c r="AD237" s="22"/>
      <c r="AE237" s="22"/>
      <c r="AR237" s="172" t="s">
        <v>218</v>
      </c>
      <c r="AT237" s="172" t="s">
        <v>132</v>
      </c>
      <c r="AU237" s="172" t="s">
        <v>81</v>
      </c>
      <c r="AY237" s="3" t="s">
        <v>130</v>
      </c>
      <c r="BE237" s="173" t="n">
        <f aca="false">IF(N237="základní",J237,0)</f>
        <v>0</v>
      </c>
      <c r="BF237" s="173" t="n">
        <f aca="false">IF(N237="snížená",J237,0)</f>
        <v>0</v>
      </c>
      <c r="BG237" s="173" t="n">
        <f aca="false">IF(N237="zákl. přenesená",J237,0)</f>
        <v>0</v>
      </c>
      <c r="BH237" s="173" t="n">
        <f aca="false">IF(N237="sníž. přenesená",J237,0)</f>
        <v>0</v>
      </c>
      <c r="BI237" s="173" t="n">
        <f aca="false">IF(N237="nulová",J237,0)</f>
        <v>0</v>
      </c>
      <c r="BJ237" s="3" t="s">
        <v>79</v>
      </c>
      <c r="BK237" s="173" t="n">
        <f aca="false">ROUND(I237*H237,2)</f>
        <v>0</v>
      </c>
      <c r="BL237" s="3" t="s">
        <v>218</v>
      </c>
      <c r="BM237" s="172" t="s">
        <v>353</v>
      </c>
    </row>
    <row r="238" s="27" customFormat="true" ht="16.5" hidden="false" customHeight="true" outlineLevel="0" collapsed="false">
      <c r="A238" s="22"/>
      <c r="B238" s="160"/>
      <c r="C238" s="161" t="s">
        <v>354</v>
      </c>
      <c r="D238" s="161" t="s">
        <v>132</v>
      </c>
      <c r="E238" s="162" t="s">
        <v>355</v>
      </c>
      <c r="F238" s="163" t="s">
        <v>356</v>
      </c>
      <c r="G238" s="164" t="s">
        <v>228</v>
      </c>
      <c r="H238" s="165" t="n">
        <v>5</v>
      </c>
      <c r="I238" s="166"/>
      <c r="J238" s="167" t="n">
        <f aca="false">ROUND(I238*H238,2)</f>
        <v>0</v>
      </c>
      <c r="K238" s="163" t="s">
        <v>143</v>
      </c>
      <c r="L238" s="23"/>
      <c r="M238" s="168"/>
      <c r="N238" s="169" t="s">
        <v>39</v>
      </c>
      <c r="O238" s="60"/>
      <c r="P238" s="170" t="n">
        <f aca="false">O238*H238</f>
        <v>0</v>
      </c>
      <c r="Q238" s="170" t="n">
        <v>0.00129</v>
      </c>
      <c r="R238" s="170" t="n">
        <f aca="false">Q238*H238</f>
        <v>0.00645</v>
      </c>
      <c r="S238" s="170" t="n">
        <v>0</v>
      </c>
      <c r="T238" s="171" t="n">
        <f aca="false">S238*H238</f>
        <v>0</v>
      </c>
      <c r="U238" s="22"/>
      <c r="V238" s="22"/>
      <c r="W238" s="22"/>
      <c r="X238" s="22"/>
      <c r="Y238" s="22"/>
      <c r="Z238" s="22"/>
      <c r="AA238" s="22"/>
      <c r="AB238" s="22"/>
      <c r="AC238" s="22"/>
      <c r="AD238" s="22"/>
      <c r="AE238" s="22"/>
      <c r="AR238" s="172" t="s">
        <v>218</v>
      </c>
      <c r="AT238" s="172" t="s">
        <v>132</v>
      </c>
      <c r="AU238" s="172" t="s">
        <v>81</v>
      </c>
      <c r="AY238" s="3" t="s">
        <v>130</v>
      </c>
      <c r="BE238" s="173" t="n">
        <f aca="false">IF(N238="základní",J238,0)</f>
        <v>0</v>
      </c>
      <c r="BF238" s="173" t="n">
        <f aca="false">IF(N238="snížená",J238,0)</f>
        <v>0</v>
      </c>
      <c r="BG238" s="173" t="n">
        <f aca="false">IF(N238="zákl. přenesená",J238,0)</f>
        <v>0</v>
      </c>
      <c r="BH238" s="173" t="n">
        <f aca="false">IF(N238="sníž. přenesená",J238,0)</f>
        <v>0</v>
      </c>
      <c r="BI238" s="173" t="n">
        <f aca="false">IF(N238="nulová",J238,0)</f>
        <v>0</v>
      </c>
      <c r="BJ238" s="3" t="s">
        <v>79</v>
      </c>
      <c r="BK238" s="173" t="n">
        <f aca="false">ROUND(I238*H238,2)</f>
        <v>0</v>
      </c>
      <c r="BL238" s="3" t="s">
        <v>218</v>
      </c>
      <c r="BM238" s="172" t="s">
        <v>357</v>
      </c>
    </row>
    <row r="239" s="27" customFormat="true" ht="16.5" hidden="false" customHeight="true" outlineLevel="0" collapsed="false">
      <c r="A239" s="22"/>
      <c r="B239" s="160"/>
      <c r="C239" s="161" t="s">
        <v>358</v>
      </c>
      <c r="D239" s="161" t="s">
        <v>132</v>
      </c>
      <c r="E239" s="162" t="s">
        <v>359</v>
      </c>
      <c r="F239" s="163" t="s">
        <v>360</v>
      </c>
      <c r="G239" s="164" t="s">
        <v>166</v>
      </c>
      <c r="H239" s="165" t="n">
        <v>8</v>
      </c>
      <c r="I239" s="166"/>
      <c r="J239" s="167" t="n">
        <f aca="false">ROUND(I239*H239,2)</f>
        <v>0</v>
      </c>
      <c r="K239" s="163" t="s">
        <v>143</v>
      </c>
      <c r="L239" s="23"/>
      <c r="M239" s="168"/>
      <c r="N239" s="169" t="s">
        <v>39</v>
      </c>
      <c r="O239" s="60"/>
      <c r="P239" s="170" t="n">
        <f aca="false">O239*H239</f>
        <v>0</v>
      </c>
      <c r="Q239" s="170" t="n">
        <v>0.00041</v>
      </c>
      <c r="R239" s="170" t="n">
        <f aca="false">Q239*H239</f>
        <v>0.00328</v>
      </c>
      <c r="S239" s="170" t="n">
        <v>0</v>
      </c>
      <c r="T239" s="171" t="n">
        <f aca="false">S239*H239</f>
        <v>0</v>
      </c>
      <c r="U239" s="22"/>
      <c r="V239" s="22"/>
      <c r="W239" s="22"/>
      <c r="X239" s="22"/>
      <c r="Y239" s="22"/>
      <c r="Z239" s="22"/>
      <c r="AA239" s="22"/>
      <c r="AB239" s="22"/>
      <c r="AC239" s="22"/>
      <c r="AD239" s="22"/>
      <c r="AE239" s="22"/>
      <c r="AR239" s="172" t="s">
        <v>218</v>
      </c>
      <c r="AT239" s="172" t="s">
        <v>132</v>
      </c>
      <c r="AU239" s="172" t="s">
        <v>81</v>
      </c>
      <c r="AY239" s="3" t="s">
        <v>130</v>
      </c>
      <c r="BE239" s="173" t="n">
        <f aca="false">IF(N239="základní",J239,0)</f>
        <v>0</v>
      </c>
      <c r="BF239" s="173" t="n">
        <f aca="false">IF(N239="snížená",J239,0)</f>
        <v>0</v>
      </c>
      <c r="BG239" s="173" t="n">
        <f aca="false">IF(N239="zákl. přenesená",J239,0)</f>
        <v>0</v>
      </c>
      <c r="BH239" s="173" t="n">
        <f aca="false">IF(N239="sníž. přenesená",J239,0)</f>
        <v>0</v>
      </c>
      <c r="BI239" s="173" t="n">
        <f aca="false">IF(N239="nulová",J239,0)</f>
        <v>0</v>
      </c>
      <c r="BJ239" s="3" t="s">
        <v>79</v>
      </c>
      <c r="BK239" s="173" t="n">
        <f aca="false">ROUND(I239*H239,2)</f>
        <v>0</v>
      </c>
      <c r="BL239" s="3" t="s">
        <v>218</v>
      </c>
      <c r="BM239" s="172" t="s">
        <v>361</v>
      </c>
    </row>
    <row r="240" s="27" customFormat="true" ht="16.5" hidden="false" customHeight="true" outlineLevel="0" collapsed="false">
      <c r="A240" s="22"/>
      <c r="B240" s="160"/>
      <c r="C240" s="161" t="s">
        <v>362</v>
      </c>
      <c r="D240" s="161" t="s">
        <v>132</v>
      </c>
      <c r="E240" s="162" t="s">
        <v>363</v>
      </c>
      <c r="F240" s="163" t="s">
        <v>364</v>
      </c>
      <c r="G240" s="164" t="s">
        <v>166</v>
      </c>
      <c r="H240" s="165" t="n">
        <v>11</v>
      </c>
      <c r="I240" s="166"/>
      <c r="J240" s="167" t="n">
        <f aca="false">ROUND(I240*H240,2)</f>
        <v>0</v>
      </c>
      <c r="K240" s="163" t="s">
        <v>143</v>
      </c>
      <c r="L240" s="23"/>
      <c r="M240" s="168"/>
      <c r="N240" s="169" t="s">
        <v>39</v>
      </c>
      <c r="O240" s="60"/>
      <c r="P240" s="170" t="n">
        <f aca="false">O240*H240</f>
        <v>0</v>
      </c>
      <c r="Q240" s="170" t="n">
        <v>0.00048</v>
      </c>
      <c r="R240" s="170" t="n">
        <f aca="false">Q240*H240</f>
        <v>0.00528</v>
      </c>
      <c r="S240" s="170" t="n">
        <v>0</v>
      </c>
      <c r="T240" s="171" t="n">
        <f aca="false">S240*H240</f>
        <v>0</v>
      </c>
      <c r="U240" s="22"/>
      <c r="V240" s="22"/>
      <c r="W240" s="22"/>
      <c r="X240" s="22"/>
      <c r="Y240" s="22"/>
      <c r="Z240" s="22"/>
      <c r="AA240" s="22"/>
      <c r="AB240" s="22"/>
      <c r="AC240" s="22"/>
      <c r="AD240" s="22"/>
      <c r="AE240" s="22"/>
      <c r="AR240" s="172" t="s">
        <v>218</v>
      </c>
      <c r="AT240" s="172" t="s">
        <v>132</v>
      </c>
      <c r="AU240" s="172" t="s">
        <v>81</v>
      </c>
      <c r="AY240" s="3" t="s">
        <v>130</v>
      </c>
      <c r="BE240" s="173" t="n">
        <f aca="false">IF(N240="základní",J240,0)</f>
        <v>0</v>
      </c>
      <c r="BF240" s="173" t="n">
        <f aca="false">IF(N240="snížená",J240,0)</f>
        <v>0</v>
      </c>
      <c r="BG240" s="173" t="n">
        <f aca="false">IF(N240="zákl. přenesená",J240,0)</f>
        <v>0</v>
      </c>
      <c r="BH240" s="173" t="n">
        <f aca="false">IF(N240="sníž. přenesená",J240,0)</f>
        <v>0</v>
      </c>
      <c r="BI240" s="173" t="n">
        <f aca="false">IF(N240="nulová",J240,0)</f>
        <v>0</v>
      </c>
      <c r="BJ240" s="3" t="s">
        <v>79</v>
      </c>
      <c r="BK240" s="173" t="n">
        <f aca="false">ROUND(I240*H240,2)</f>
        <v>0</v>
      </c>
      <c r="BL240" s="3" t="s">
        <v>218</v>
      </c>
      <c r="BM240" s="172" t="s">
        <v>365</v>
      </c>
    </row>
    <row r="241" s="27" customFormat="true" ht="16.5" hidden="false" customHeight="true" outlineLevel="0" collapsed="false">
      <c r="A241" s="22"/>
      <c r="B241" s="160"/>
      <c r="C241" s="161" t="s">
        <v>366</v>
      </c>
      <c r="D241" s="161" t="s">
        <v>132</v>
      </c>
      <c r="E241" s="162" t="s">
        <v>367</v>
      </c>
      <c r="F241" s="163" t="s">
        <v>368</v>
      </c>
      <c r="G241" s="164" t="s">
        <v>166</v>
      </c>
      <c r="H241" s="165" t="n">
        <v>4</v>
      </c>
      <c r="I241" s="166"/>
      <c r="J241" s="167" t="n">
        <f aca="false">ROUND(I241*H241,2)</f>
        <v>0</v>
      </c>
      <c r="K241" s="163" t="s">
        <v>143</v>
      </c>
      <c r="L241" s="23"/>
      <c r="M241" s="168"/>
      <c r="N241" s="169" t="s">
        <v>39</v>
      </c>
      <c r="O241" s="60"/>
      <c r="P241" s="170" t="n">
        <f aca="false">O241*H241</f>
        <v>0</v>
      </c>
      <c r="Q241" s="170" t="n">
        <v>0.00224</v>
      </c>
      <c r="R241" s="170" t="n">
        <f aca="false">Q241*H241</f>
        <v>0.00896</v>
      </c>
      <c r="S241" s="170" t="n">
        <v>0</v>
      </c>
      <c r="T241" s="171" t="n">
        <f aca="false">S241*H241</f>
        <v>0</v>
      </c>
      <c r="U241" s="22"/>
      <c r="V241" s="22"/>
      <c r="W241" s="22"/>
      <c r="X241" s="22"/>
      <c r="Y241" s="22"/>
      <c r="Z241" s="22"/>
      <c r="AA241" s="22"/>
      <c r="AB241" s="22"/>
      <c r="AC241" s="22"/>
      <c r="AD241" s="22"/>
      <c r="AE241" s="22"/>
      <c r="AR241" s="172" t="s">
        <v>218</v>
      </c>
      <c r="AT241" s="172" t="s">
        <v>132</v>
      </c>
      <c r="AU241" s="172" t="s">
        <v>81</v>
      </c>
      <c r="AY241" s="3" t="s">
        <v>130</v>
      </c>
      <c r="BE241" s="173" t="n">
        <f aca="false">IF(N241="základní",J241,0)</f>
        <v>0</v>
      </c>
      <c r="BF241" s="173" t="n">
        <f aca="false">IF(N241="snížená",J241,0)</f>
        <v>0</v>
      </c>
      <c r="BG241" s="173" t="n">
        <f aca="false">IF(N241="zákl. přenesená",J241,0)</f>
        <v>0</v>
      </c>
      <c r="BH241" s="173" t="n">
        <f aca="false">IF(N241="sníž. přenesená",J241,0)</f>
        <v>0</v>
      </c>
      <c r="BI241" s="173" t="n">
        <f aca="false">IF(N241="nulová",J241,0)</f>
        <v>0</v>
      </c>
      <c r="BJ241" s="3" t="s">
        <v>79</v>
      </c>
      <c r="BK241" s="173" t="n">
        <f aca="false">ROUND(I241*H241,2)</f>
        <v>0</v>
      </c>
      <c r="BL241" s="3" t="s">
        <v>218</v>
      </c>
      <c r="BM241" s="172" t="s">
        <v>369</v>
      </c>
    </row>
    <row r="242" s="27" customFormat="true" ht="16.5" hidden="false" customHeight="true" outlineLevel="0" collapsed="false">
      <c r="A242" s="22"/>
      <c r="B242" s="160"/>
      <c r="C242" s="161" t="s">
        <v>370</v>
      </c>
      <c r="D242" s="161" t="s">
        <v>132</v>
      </c>
      <c r="E242" s="162" t="s">
        <v>371</v>
      </c>
      <c r="F242" s="163" t="s">
        <v>372</v>
      </c>
      <c r="G242" s="164" t="s">
        <v>228</v>
      </c>
      <c r="H242" s="165" t="n">
        <v>3</v>
      </c>
      <c r="I242" s="166"/>
      <c r="J242" s="167" t="n">
        <f aca="false">ROUND(I242*H242,2)</f>
        <v>0</v>
      </c>
      <c r="K242" s="163" t="s">
        <v>143</v>
      </c>
      <c r="L242" s="23"/>
      <c r="M242" s="168"/>
      <c r="N242" s="169" t="s">
        <v>39</v>
      </c>
      <c r="O242" s="60"/>
      <c r="P242" s="170" t="n">
        <f aca="false">O242*H242</f>
        <v>0</v>
      </c>
      <c r="Q242" s="170" t="n">
        <v>0</v>
      </c>
      <c r="R242" s="170" t="n">
        <f aca="false">Q242*H242</f>
        <v>0</v>
      </c>
      <c r="S242" s="170" t="n">
        <v>0</v>
      </c>
      <c r="T242" s="171" t="n">
        <f aca="false">S242*H242</f>
        <v>0</v>
      </c>
      <c r="U242" s="22"/>
      <c r="V242" s="22"/>
      <c r="W242" s="22"/>
      <c r="X242" s="22"/>
      <c r="Y242" s="22"/>
      <c r="Z242" s="22"/>
      <c r="AA242" s="22"/>
      <c r="AB242" s="22"/>
      <c r="AC242" s="22"/>
      <c r="AD242" s="22"/>
      <c r="AE242" s="22"/>
      <c r="AR242" s="172" t="s">
        <v>218</v>
      </c>
      <c r="AT242" s="172" t="s">
        <v>132</v>
      </c>
      <c r="AU242" s="172" t="s">
        <v>81</v>
      </c>
      <c r="AY242" s="3" t="s">
        <v>130</v>
      </c>
      <c r="BE242" s="173" t="n">
        <f aca="false">IF(N242="základní",J242,0)</f>
        <v>0</v>
      </c>
      <c r="BF242" s="173" t="n">
        <f aca="false">IF(N242="snížená",J242,0)</f>
        <v>0</v>
      </c>
      <c r="BG242" s="173" t="n">
        <f aca="false">IF(N242="zákl. přenesená",J242,0)</f>
        <v>0</v>
      </c>
      <c r="BH242" s="173" t="n">
        <f aca="false">IF(N242="sníž. přenesená",J242,0)</f>
        <v>0</v>
      </c>
      <c r="BI242" s="173" t="n">
        <f aca="false">IF(N242="nulová",J242,0)</f>
        <v>0</v>
      </c>
      <c r="BJ242" s="3" t="s">
        <v>79</v>
      </c>
      <c r="BK242" s="173" t="n">
        <f aca="false">ROUND(I242*H242,2)</f>
        <v>0</v>
      </c>
      <c r="BL242" s="3" t="s">
        <v>218</v>
      </c>
      <c r="BM242" s="172" t="s">
        <v>373</v>
      </c>
    </row>
    <row r="243" s="174" customFormat="true" ht="12.8" hidden="false" customHeight="false" outlineLevel="0" collapsed="false">
      <c r="B243" s="175"/>
      <c r="D243" s="176" t="s">
        <v>145</v>
      </c>
      <c r="E243" s="177"/>
      <c r="F243" s="178" t="s">
        <v>374</v>
      </c>
      <c r="H243" s="179" t="n">
        <v>3</v>
      </c>
      <c r="I243" s="180"/>
      <c r="L243" s="175"/>
      <c r="M243" s="181"/>
      <c r="N243" s="182"/>
      <c r="O243" s="182"/>
      <c r="P243" s="182"/>
      <c r="Q243" s="182"/>
      <c r="R243" s="182"/>
      <c r="S243" s="182"/>
      <c r="T243" s="183"/>
      <c r="AT243" s="177" t="s">
        <v>145</v>
      </c>
      <c r="AU243" s="177" t="s">
        <v>81</v>
      </c>
      <c r="AV243" s="174" t="s">
        <v>81</v>
      </c>
      <c r="AW243" s="174" t="s">
        <v>31</v>
      </c>
      <c r="AX243" s="174" t="s">
        <v>79</v>
      </c>
      <c r="AY243" s="177" t="s">
        <v>130</v>
      </c>
    </row>
    <row r="244" s="27" customFormat="true" ht="21.75" hidden="false" customHeight="true" outlineLevel="0" collapsed="false">
      <c r="A244" s="22"/>
      <c r="B244" s="160"/>
      <c r="C244" s="161" t="s">
        <v>375</v>
      </c>
      <c r="D244" s="161" t="s">
        <v>132</v>
      </c>
      <c r="E244" s="162" t="s">
        <v>376</v>
      </c>
      <c r="F244" s="163" t="s">
        <v>377</v>
      </c>
      <c r="G244" s="164" t="s">
        <v>228</v>
      </c>
      <c r="H244" s="165" t="n">
        <v>2</v>
      </c>
      <c r="I244" s="166"/>
      <c r="J244" s="167" t="n">
        <f aca="false">ROUND(I244*H244,2)</f>
        <v>0</v>
      </c>
      <c r="K244" s="163" t="s">
        <v>143</v>
      </c>
      <c r="L244" s="23"/>
      <c r="M244" s="168"/>
      <c r="N244" s="169" t="s">
        <v>39</v>
      </c>
      <c r="O244" s="60"/>
      <c r="P244" s="170" t="n">
        <f aca="false">O244*H244</f>
        <v>0</v>
      </c>
      <c r="Q244" s="170" t="n">
        <v>0</v>
      </c>
      <c r="R244" s="170" t="n">
        <f aca="false">Q244*H244</f>
        <v>0</v>
      </c>
      <c r="S244" s="170" t="n">
        <v>0</v>
      </c>
      <c r="T244" s="171" t="n">
        <f aca="false">S244*H244</f>
        <v>0</v>
      </c>
      <c r="U244" s="22"/>
      <c r="V244" s="22"/>
      <c r="W244" s="22"/>
      <c r="X244" s="22"/>
      <c r="Y244" s="22"/>
      <c r="Z244" s="22"/>
      <c r="AA244" s="22"/>
      <c r="AB244" s="22"/>
      <c r="AC244" s="22"/>
      <c r="AD244" s="22"/>
      <c r="AE244" s="22"/>
      <c r="AR244" s="172" t="s">
        <v>218</v>
      </c>
      <c r="AT244" s="172" t="s">
        <v>132</v>
      </c>
      <c r="AU244" s="172" t="s">
        <v>81</v>
      </c>
      <c r="AY244" s="3" t="s">
        <v>130</v>
      </c>
      <c r="BE244" s="173" t="n">
        <f aca="false">IF(N244="základní",J244,0)</f>
        <v>0</v>
      </c>
      <c r="BF244" s="173" t="n">
        <f aca="false">IF(N244="snížená",J244,0)</f>
        <v>0</v>
      </c>
      <c r="BG244" s="173" t="n">
        <f aca="false">IF(N244="zákl. přenesená",J244,0)</f>
        <v>0</v>
      </c>
      <c r="BH244" s="173" t="n">
        <f aca="false">IF(N244="sníž. přenesená",J244,0)</f>
        <v>0</v>
      </c>
      <c r="BI244" s="173" t="n">
        <f aca="false">IF(N244="nulová",J244,0)</f>
        <v>0</v>
      </c>
      <c r="BJ244" s="3" t="s">
        <v>79</v>
      </c>
      <c r="BK244" s="173" t="n">
        <f aca="false">ROUND(I244*H244,2)</f>
        <v>0</v>
      </c>
      <c r="BL244" s="3" t="s">
        <v>218</v>
      </c>
      <c r="BM244" s="172" t="s">
        <v>378</v>
      </c>
    </row>
    <row r="245" s="27" customFormat="true" ht="21.75" hidden="false" customHeight="true" outlineLevel="0" collapsed="false">
      <c r="A245" s="22"/>
      <c r="B245" s="160"/>
      <c r="C245" s="161" t="s">
        <v>379</v>
      </c>
      <c r="D245" s="161" t="s">
        <v>132</v>
      </c>
      <c r="E245" s="162" t="s">
        <v>380</v>
      </c>
      <c r="F245" s="163" t="s">
        <v>381</v>
      </c>
      <c r="G245" s="164" t="s">
        <v>166</v>
      </c>
      <c r="H245" s="165" t="n">
        <v>23</v>
      </c>
      <c r="I245" s="166"/>
      <c r="J245" s="167" t="n">
        <f aca="false">ROUND(I245*H245,2)</f>
        <v>0</v>
      </c>
      <c r="K245" s="163" t="s">
        <v>143</v>
      </c>
      <c r="L245" s="23"/>
      <c r="M245" s="168"/>
      <c r="N245" s="169" t="s">
        <v>39</v>
      </c>
      <c r="O245" s="60"/>
      <c r="P245" s="170" t="n">
        <f aca="false">O245*H245</f>
        <v>0</v>
      </c>
      <c r="Q245" s="170" t="n">
        <v>0</v>
      </c>
      <c r="R245" s="170" t="n">
        <f aca="false">Q245*H245</f>
        <v>0</v>
      </c>
      <c r="S245" s="170" t="n">
        <v>0</v>
      </c>
      <c r="T245" s="171" t="n">
        <f aca="false">S245*H245</f>
        <v>0</v>
      </c>
      <c r="U245" s="22"/>
      <c r="V245" s="22"/>
      <c r="W245" s="22"/>
      <c r="X245" s="22"/>
      <c r="Y245" s="22"/>
      <c r="Z245" s="22"/>
      <c r="AA245" s="22"/>
      <c r="AB245" s="22"/>
      <c r="AC245" s="22"/>
      <c r="AD245" s="22"/>
      <c r="AE245" s="22"/>
      <c r="AR245" s="172" t="s">
        <v>218</v>
      </c>
      <c r="AT245" s="172" t="s">
        <v>132</v>
      </c>
      <c r="AU245" s="172" t="s">
        <v>81</v>
      </c>
      <c r="AY245" s="3" t="s">
        <v>130</v>
      </c>
      <c r="BE245" s="173" t="n">
        <f aca="false">IF(N245="základní",J245,0)</f>
        <v>0</v>
      </c>
      <c r="BF245" s="173" t="n">
        <f aca="false">IF(N245="snížená",J245,0)</f>
        <v>0</v>
      </c>
      <c r="BG245" s="173" t="n">
        <f aca="false">IF(N245="zákl. přenesená",J245,0)</f>
        <v>0</v>
      </c>
      <c r="BH245" s="173" t="n">
        <f aca="false">IF(N245="sníž. přenesená",J245,0)</f>
        <v>0</v>
      </c>
      <c r="BI245" s="173" t="n">
        <f aca="false">IF(N245="nulová",J245,0)</f>
        <v>0</v>
      </c>
      <c r="BJ245" s="3" t="s">
        <v>79</v>
      </c>
      <c r="BK245" s="173" t="n">
        <f aca="false">ROUND(I245*H245,2)</f>
        <v>0</v>
      </c>
      <c r="BL245" s="3" t="s">
        <v>218</v>
      </c>
      <c r="BM245" s="172" t="s">
        <v>382</v>
      </c>
    </row>
    <row r="246" s="27" customFormat="true" ht="24.15" hidden="false" customHeight="true" outlineLevel="0" collapsed="false">
      <c r="A246" s="22"/>
      <c r="B246" s="160"/>
      <c r="C246" s="161" t="s">
        <v>383</v>
      </c>
      <c r="D246" s="161" t="s">
        <v>132</v>
      </c>
      <c r="E246" s="162" t="s">
        <v>384</v>
      </c>
      <c r="F246" s="163" t="s">
        <v>385</v>
      </c>
      <c r="G246" s="164" t="s">
        <v>386</v>
      </c>
      <c r="H246" s="212"/>
      <c r="I246" s="166"/>
      <c r="J246" s="167" t="n">
        <f aca="false">ROUND(I246*H246,2)</f>
        <v>0</v>
      </c>
      <c r="K246" s="163" t="s">
        <v>143</v>
      </c>
      <c r="L246" s="23"/>
      <c r="M246" s="168"/>
      <c r="N246" s="169" t="s">
        <v>39</v>
      </c>
      <c r="O246" s="60"/>
      <c r="P246" s="170" t="n">
        <f aca="false">O246*H246</f>
        <v>0</v>
      </c>
      <c r="Q246" s="170" t="n">
        <v>0</v>
      </c>
      <c r="R246" s="170" t="n">
        <f aca="false">Q246*H246</f>
        <v>0</v>
      </c>
      <c r="S246" s="170" t="n">
        <v>0</v>
      </c>
      <c r="T246" s="171" t="n">
        <f aca="false">S246*H246</f>
        <v>0</v>
      </c>
      <c r="U246" s="22"/>
      <c r="V246" s="22"/>
      <c r="W246" s="22"/>
      <c r="X246" s="22"/>
      <c r="Y246" s="22"/>
      <c r="Z246" s="22"/>
      <c r="AA246" s="22"/>
      <c r="AB246" s="22"/>
      <c r="AC246" s="22"/>
      <c r="AD246" s="22"/>
      <c r="AE246" s="22"/>
      <c r="AR246" s="172" t="s">
        <v>218</v>
      </c>
      <c r="AT246" s="172" t="s">
        <v>132</v>
      </c>
      <c r="AU246" s="172" t="s">
        <v>81</v>
      </c>
      <c r="AY246" s="3" t="s">
        <v>130</v>
      </c>
      <c r="BE246" s="173" t="n">
        <f aca="false">IF(N246="základní",J246,0)</f>
        <v>0</v>
      </c>
      <c r="BF246" s="173" t="n">
        <f aca="false">IF(N246="snížená",J246,0)</f>
        <v>0</v>
      </c>
      <c r="BG246" s="173" t="n">
        <f aca="false">IF(N246="zákl. přenesená",J246,0)</f>
        <v>0</v>
      </c>
      <c r="BH246" s="173" t="n">
        <f aca="false">IF(N246="sníž. přenesená",J246,0)</f>
        <v>0</v>
      </c>
      <c r="BI246" s="173" t="n">
        <f aca="false">IF(N246="nulová",J246,0)</f>
        <v>0</v>
      </c>
      <c r="BJ246" s="3" t="s">
        <v>79</v>
      </c>
      <c r="BK246" s="173" t="n">
        <f aca="false">ROUND(I246*H246,2)</f>
        <v>0</v>
      </c>
      <c r="BL246" s="3" t="s">
        <v>218</v>
      </c>
      <c r="BM246" s="172" t="s">
        <v>387</v>
      </c>
    </row>
    <row r="247" s="146" customFormat="true" ht="22.8" hidden="false" customHeight="true" outlineLevel="0" collapsed="false">
      <c r="B247" s="147"/>
      <c r="D247" s="148" t="s">
        <v>73</v>
      </c>
      <c r="E247" s="158" t="s">
        <v>388</v>
      </c>
      <c r="F247" s="158" t="s">
        <v>389</v>
      </c>
      <c r="I247" s="150"/>
      <c r="J247" s="159" t="n">
        <f aca="false">BK247</f>
        <v>0</v>
      </c>
      <c r="L247" s="147"/>
      <c r="M247" s="152"/>
      <c r="N247" s="153"/>
      <c r="O247" s="153"/>
      <c r="P247" s="154" t="n">
        <f aca="false">SUM(P248:P257)</f>
        <v>0</v>
      </c>
      <c r="Q247" s="153"/>
      <c r="R247" s="154" t="n">
        <f aca="false">SUM(R248:R257)</f>
        <v>0.06564</v>
      </c>
      <c r="S247" s="153"/>
      <c r="T247" s="155" t="n">
        <f aca="false">SUM(T248:T257)</f>
        <v>0.07552</v>
      </c>
      <c r="AR247" s="148" t="s">
        <v>81</v>
      </c>
      <c r="AT247" s="156" t="s">
        <v>73</v>
      </c>
      <c r="AU247" s="156" t="s">
        <v>79</v>
      </c>
      <c r="AY247" s="148" t="s">
        <v>130</v>
      </c>
      <c r="BK247" s="157" t="n">
        <f aca="false">SUM(BK248:BK257)</f>
        <v>0</v>
      </c>
    </row>
    <row r="248" s="27" customFormat="true" ht="24.15" hidden="false" customHeight="true" outlineLevel="0" collapsed="false">
      <c r="A248" s="22"/>
      <c r="B248" s="160"/>
      <c r="C248" s="161" t="s">
        <v>390</v>
      </c>
      <c r="D248" s="161" t="s">
        <v>132</v>
      </c>
      <c r="E248" s="162" t="s">
        <v>391</v>
      </c>
      <c r="F248" s="163" t="s">
        <v>392</v>
      </c>
      <c r="G248" s="164" t="s">
        <v>166</v>
      </c>
      <c r="H248" s="165" t="n">
        <v>32</v>
      </c>
      <c r="I248" s="166"/>
      <c r="J248" s="167" t="n">
        <f aca="false">ROUND(I248*H248,2)</f>
        <v>0</v>
      </c>
      <c r="K248" s="163" t="s">
        <v>143</v>
      </c>
      <c r="L248" s="23"/>
      <c r="M248" s="168"/>
      <c r="N248" s="169" t="s">
        <v>39</v>
      </c>
      <c r="O248" s="60"/>
      <c r="P248" s="170" t="n">
        <f aca="false">O248*H248</f>
        <v>0</v>
      </c>
      <c r="Q248" s="170" t="n">
        <v>0</v>
      </c>
      <c r="R248" s="170" t="n">
        <f aca="false">Q248*H248</f>
        <v>0</v>
      </c>
      <c r="S248" s="170" t="n">
        <v>0.00213</v>
      </c>
      <c r="T248" s="171" t="n">
        <f aca="false">S248*H248</f>
        <v>0.06816</v>
      </c>
      <c r="U248" s="22"/>
      <c r="V248" s="22"/>
      <c r="W248" s="22"/>
      <c r="X248" s="22"/>
      <c r="Y248" s="22"/>
      <c r="Z248" s="22"/>
      <c r="AA248" s="22"/>
      <c r="AB248" s="22"/>
      <c r="AC248" s="22"/>
      <c r="AD248" s="22"/>
      <c r="AE248" s="22"/>
      <c r="AR248" s="172" t="s">
        <v>218</v>
      </c>
      <c r="AT248" s="172" t="s">
        <v>132</v>
      </c>
      <c r="AU248" s="172" t="s">
        <v>81</v>
      </c>
      <c r="AY248" s="3" t="s">
        <v>130</v>
      </c>
      <c r="BE248" s="173" t="n">
        <f aca="false">IF(N248="základní",J248,0)</f>
        <v>0</v>
      </c>
      <c r="BF248" s="173" t="n">
        <f aca="false">IF(N248="snížená",J248,0)</f>
        <v>0</v>
      </c>
      <c r="BG248" s="173" t="n">
        <f aca="false">IF(N248="zákl. přenesená",J248,0)</f>
        <v>0</v>
      </c>
      <c r="BH248" s="173" t="n">
        <f aca="false">IF(N248="sníž. přenesená",J248,0)</f>
        <v>0</v>
      </c>
      <c r="BI248" s="173" t="n">
        <f aca="false">IF(N248="nulová",J248,0)</f>
        <v>0</v>
      </c>
      <c r="BJ248" s="3" t="s">
        <v>79</v>
      </c>
      <c r="BK248" s="173" t="n">
        <f aca="false">ROUND(I248*H248,2)</f>
        <v>0</v>
      </c>
      <c r="BL248" s="3" t="s">
        <v>218</v>
      </c>
      <c r="BM248" s="172" t="s">
        <v>393</v>
      </c>
    </row>
    <row r="249" s="27" customFormat="true" ht="24.15" hidden="false" customHeight="true" outlineLevel="0" collapsed="false">
      <c r="A249" s="22"/>
      <c r="B249" s="160"/>
      <c r="C249" s="161" t="s">
        <v>394</v>
      </c>
      <c r="D249" s="161" t="s">
        <v>132</v>
      </c>
      <c r="E249" s="162" t="s">
        <v>395</v>
      </c>
      <c r="F249" s="163" t="s">
        <v>396</v>
      </c>
      <c r="G249" s="164" t="s">
        <v>166</v>
      </c>
      <c r="H249" s="165" t="n">
        <v>26</v>
      </c>
      <c r="I249" s="166"/>
      <c r="J249" s="167" t="n">
        <f aca="false">ROUND(I249*H249,2)</f>
        <v>0</v>
      </c>
      <c r="K249" s="163" t="s">
        <v>143</v>
      </c>
      <c r="L249" s="23"/>
      <c r="M249" s="168"/>
      <c r="N249" s="169" t="s">
        <v>39</v>
      </c>
      <c r="O249" s="60"/>
      <c r="P249" s="170" t="n">
        <f aca="false">O249*H249</f>
        <v>0</v>
      </c>
      <c r="Q249" s="170" t="n">
        <v>0.00098</v>
      </c>
      <c r="R249" s="170" t="n">
        <f aca="false">Q249*H249</f>
        <v>0.02548</v>
      </c>
      <c r="S249" s="170" t="n">
        <v>0</v>
      </c>
      <c r="T249" s="171" t="n">
        <f aca="false">S249*H249</f>
        <v>0</v>
      </c>
      <c r="U249" s="22"/>
      <c r="V249" s="22"/>
      <c r="W249" s="22"/>
      <c r="X249" s="22"/>
      <c r="Y249" s="22"/>
      <c r="Z249" s="22"/>
      <c r="AA249" s="22"/>
      <c r="AB249" s="22"/>
      <c r="AC249" s="22"/>
      <c r="AD249" s="22"/>
      <c r="AE249" s="22"/>
      <c r="AR249" s="172" t="s">
        <v>218</v>
      </c>
      <c r="AT249" s="172" t="s">
        <v>132</v>
      </c>
      <c r="AU249" s="172" t="s">
        <v>81</v>
      </c>
      <c r="AY249" s="3" t="s">
        <v>130</v>
      </c>
      <c r="BE249" s="173" t="n">
        <f aca="false">IF(N249="základní",J249,0)</f>
        <v>0</v>
      </c>
      <c r="BF249" s="173" t="n">
        <f aca="false">IF(N249="snížená",J249,0)</f>
        <v>0</v>
      </c>
      <c r="BG249" s="173" t="n">
        <f aca="false">IF(N249="zákl. přenesená",J249,0)</f>
        <v>0</v>
      </c>
      <c r="BH249" s="173" t="n">
        <f aca="false">IF(N249="sníž. přenesená",J249,0)</f>
        <v>0</v>
      </c>
      <c r="BI249" s="173" t="n">
        <f aca="false">IF(N249="nulová",J249,0)</f>
        <v>0</v>
      </c>
      <c r="BJ249" s="3" t="s">
        <v>79</v>
      </c>
      <c r="BK249" s="173" t="n">
        <f aca="false">ROUND(I249*H249,2)</f>
        <v>0</v>
      </c>
      <c r="BL249" s="3" t="s">
        <v>218</v>
      </c>
      <c r="BM249" s="172" t="s">
        <v>397</v>
      </c>
    </row>
    <row r="250" s="27" customFormat="true" ht="24.15" hidden="false" customHeight="true" outlineLevel="0" collapsed="false">
      <c r="A250" s="22"/>
      <c r="B250" s="160"/>
      <c r="C250" s="161" t="s">
        <v>398</v>
      </c>
      <c r="D250" s="161" t="s">
        <v>132</v>
      </c>
      <c r="E250" s="162" t="s">
        <v>399</v>
      </c>
      <c r="F250" s="163" t="s">
        <v>400</v>
      </c>
      <c r="G250" s="164" t="s">
        <v>166</v>
      </c>
      <c r="H250" s="165" t="n">
        <v>22</v>
      </c>
      <c r="I250" s="166"/>
      <c r="J250" s="167" t="n">
        <f aca="false">ROUND(I250*H250,2)</f>
        <v>0</v>
      </c>
      <c r="K250" s="163" t="s">
        <v>143</v>
      </c>
      <c r="L250" s="23"/>
      <c r="M250" s="168"/>
      <c r="N250" s="169" t="s">
        <v>39</v>
      </c>
      <c r="O250" s="60"/>
      <c r="P250" s="170" t="n">
        <f aca="false">O250*H250</f>
        <v>0</v>
      </c>
      <c r="Q250" s="170" t="n">
        <v>0.00126</v>
      </c>
      <c r="R250" s="170" t="n">
        <f aca="false">Q250*H250</f>
        <v>0.02772</v>
      </c>
      <c r="S250" s="170" t="n">
        <v>0</v>
      </c>
      <c r="T250" s="171" t="n">
        <f aca="false">S250*H250</f>
        <v>0</v>
      </c>
      <c r="U250" s="22"/>
      <c r="V250" s="22"/>
      <c r="W250" s="22"/>
      <c r="X250" s="22"/>
      <c r="Y250" s="22"/>
      <c r="Z250" s="22"/>
      <c r="AA250" s="22"/>
      <c r="AB250" s="22"/>
      <c r="AC250" s="22"/>
      <c r="AD250" s="22"/>
      <c r="AE250" s="22"/>
      <c r="AR250" s="172" t="s">
        <v>218</v>
      </c>
      <c r="AT250" s="172" t="s">
        <v>132</v>
      </c>
      <c r="AU250" s="172" t="s">
        <v>81</v>
      </c>
      <c r="AY250" s="3" t="s">
        <v>130</v>
      </c>
      <c r="BE250" s="173" t="n">
        <f aca="false">IF(N250="základní",J250,0)</f>
        <v>0</v>
      </c>
      <c r="BF250" s="173" t="n">
        <f aca="false">IF(N250="snížená",J250,0)</f>
        <v>0</v>
      </c>
      <c r="BG250" s="173" t="n">
        <f aca="false">IF(N250="zákl. přenesená",J250,0)</f>
        <v>0</v>
      </c>
      <c r="BH250" s="173" t="n">
        <f aca="false">IF(N250="sníž. přenesená",J250,0)</f>
        <v>0</v>
      </c>
      <c r="BI250" s="173" t="n">
        <f aca="false">IF(N250="nulová",J250,0)</f>
        <v>0</v>
      </c>
      <c r="BJ250" s="3" t="s">
        <v>79</v>
      </c>
      <c r="BK250" s="173" t="n">
        <f aca="false">ROUND(I250*H250,2)</f>
        <v>0</v>
      </c>
      <c r="BL250" s="3" t="s">
        <v>218</v>
      </c>
      <c r="BM250" s="172" t="s">
        <v>401</v>
      </c>
    </row>
    <row r="251" s="27" customFormat="true" ht="37.8" hidden="false" customHeight="true" outlineLevel="0" collapsed="false">
      <c r="A251" s="22"/>
      <c r="B251" s="160"/>
      <c r="C251" s="161" t="s">
        <v>402</v>
      </c>
      <c r="D251" s="161" t="s">
        <v>132</v>
      </c>
      <c r="E251" s="162" t="s">
        <v>403</v>
      </c>
      <c r="F251" s="163" t="s">
        <v>404</v>
      </c>
      <c r="G251" s="164" t="s">
        <v>166</v>
      </c>
      <c r="H251" s="165" t="n">
        <v>26</v>
      </c>
      <c r="I251" s="166"/>
      <c r="J251" s="167" t="n">
        <f aca="false">ROUND(I251*H251,2)</f>
        <v>0</v>
      </c>
      <c r="K251" s="163" t="s">
        <v>143</v>
      </c>
      <c r="L251" s="23"/>
      <c r="M251" s="168"/>
      <c r="N251" s="169" t="s">
        <v>39</v>
      </c>
      <c r="O251" s="60"/>
      <c r="P251" s="170" t="n">
        <f aca="false">O251*H251</f>
        <v>0</v>
      </c>
      <c r="Q251" s="170" t="n">
        <v>5E-005</v>
      </c>
      <c r="R251" s="170" t="n">
        <f aca="false">Q251*H251</f>
        <v>0.0013</v>
      </c>
      <c r="S251" s="170" t="n">
        <v>0</v>
      </c>
      <c r="T251" s="171" t="n">
        <f aca="false">S251*H251</f>
        <v>0</v>
      </c>
      <c r="U251" s="22"/>
      <c r="V251" s="22"/>
      <c r="W251" s="22"/>
      <c r="X251" s="22"/>
      <c r="Y251" s="22"/>
      <c r="Z251" s="22"/>
      <c r="AA251" s="22"/>
      <c r="AB251" s="22"/>
      <c r="AC251" s="22"/>
      <c r="AD251" s="22"/>
      <c r="AE251" s="22"/>
      <c r="AR251" s="172" t="s">
        <v>218</v>
      </c>
      <c r="AT251" s="172" t="s">
        <v>132</v>
      </c>
      <c r="AU251" s="172" t="s">
        <v>81</v>
      </c>
      <c r="AY251" s="3" t="s">
        <v>130</v>
      </c>
      <c r="BE251" s="173" t="n">
        <f aca="false">IF(N251="základní",J251,0)</f>
        <v>0</v>
      </c>
      <c r="BF251" s="173" t="n">
        <f aca="false">IF(N251="snížená",J251,0)</f>
        <v>0</v>
      </c>
      <c r="BG251" s="173" t="n">
        <f aca="false">IF(N251="zákl. přenesená",J251,0)</f>
        <v>0</v>
      </c>
      <c r="BH251" s="173" t="n">
        <f aca="false">IF(N251="sníž. přenesená",J251,0)</f>
        <v>0</v>
      </c>
      <c r="BI251" s="173" t="n">
        <f aca="false">IF(N251="nulová",J251,0)</f>
        <v>0</v>
      </c>
      <c r="BJ251" s="3" t="s">
        <v>79</v>
      </c>
      <c r="BK251" s="173" t="n">
        <f aca="false">ROUND(I251*H251,2)</f>
        <v>0</v>
      </c>
      <c r="BL251" s="3" t="s">
        <v>218</v>
      </c>
      <c r="BM251" s="172" t="s">
        <v>405</v>
      </c>
    </row>
    <row r="252" s="27" customFormat="true" ht="37.8" hidden="false" customHeight="true" outlineLevel="0" collapsed="false">
      <c r="A252" s="22"/>
      <c r="B252" s="160"/>
      <c r="C252" s="161" t="s">
        <v>406</v>
      </c>
      <c r="D252" s="161" t="s">
        <v>132</v>
      </c>
      <c r="E252" s="162" t="s">
        <v>407</v>
      </c>
      <c r="F252" s="163" t="s">
        <v>408</v>
      </c>
      <c r="G252" s="164" t="s">
        <v>166</v>
      </c>
      <c r="H252" s="165" t="n">
        <v>22</v>
      </c>
      <c r="I252" s="166"/>
      <c r="J252" s="167" t="n">
        <f aca="false">ROUND(I252*H252,2)</f>
        <v>0</v>
      </c>
      <c r="K252" s="163" t="s">
        <v>143</v>
      </c>
      <c r="L252" s="23"/>
      <c r="M252" s="168"/>
      <c r="N252" s="169" t="s">
        <v>39</v>
      </c>
      <c r="O252" s="60"/>
      <c r="P252" s="170" t="n">
        <f aca="false">O252*H252</f>
        <v>0</v>
      </c>
      <c r="Q252" s="170" t="n">
        <v>7E-005</v>
      </c>
      <c r="R252" s="170" t="n">
        <f aca="false">Q252*H252</f>
        <v>0.00154</v>
      </c>
      <c r="S252" s="170" t="n">
        <v>0</v>
      </c>
      <c r="T252" s="171" t="n">
        <f aca="false">S252*H252</f>
        <v>0</v>
      </c>
      <c r="U252" s="22"/>
      <c r="V252" s="22"/>
      <c r="W252" s="22"/>
      <c r="X252" s="22"/>
      <c r="Y252" s="22"/>
      <c r="Z252" s="22"/>
      <c r="AA252" s="22"/>
      <c r="AB252" s="22"/>
      <c r="AC252" s="22"/>
      <c r="AD252" s="22"/>
      <c r="AE252" s="22"/>
      <c r="AR252" s="172" t="s">
        <v>218</v>
      </c>
      <c r="AT252" s="172" t="s">
        <v>132</v>
      </c>
      <c r="AU252" s="172" t="s">
        <v>81</v>
      </c>
      <c r="AY252" s="3" t="s">
        <v>130</v>
      </c>
      <c r="BE252" s="173" t="n">
        <f aca="false">IF(N252="základní",J252,0)</f>
        <v>0</v>
      </c>
      <c r="BF252" s="173" t="n">
        <f aca="false">IF(N252="snížená",J252,0)</f>
        <v>0</v>
      </c>
      <c r="BG252" s="173" t="n">
        <f aca="false">IF(N252="zákl. přenesená",J252,0)</f>
        <v>0</v>
      </c>
      <c r="BH252" s="173" t="n">
        <f aca="false">IF(N252="sníž. přenesená",J252,0)</f>
        <v>0</v>
      </c>
      <c r="BI252" s="173" t="n">
        <f aca="false">IF(N252="nulová",J252,0)</f>
        <v>0</v>
      </c>
      <c r="BJ252" s="3" t="s">
        <v>79</v>
      </c>
      <c r="BK252" s="173" t="n">
        <f aca="false">ROUND(I252*H252,2)</f>
        <v>0</v>
      </c>
      <c r="BL252" s="3" t="s">
        <v>218</v>
      </c>
      <c r="BM252" s="172" t="s">
        <v>409</v>
      </c>
    </row>
    <row r="253" s="27" customFormat="true" ht="16.5" hidden="false" customHeight="true" outlineLevel="0" collapsed="false">
      <c r="A253" s="22"/>
      <c r="B253" s="160"/>
      <c r="C253" s="161" t="s">
        <v>410</v>
      </c>
      <c r="D253" s="161" t="s">
        <v>132</v>
      </c>
      <c r="E253" s="162" t="s">
        <v>411</v>
      </c>
      <c r="F253" s="163" t="s">
        <v>412</v>
      </c>
      <c r="G253" s="164" t="s">
        <v>166</v>
      </c>
      <c r="H253" s="165" t="n">
        <v>32</v>
      </c>
      <c r="I253" s="166"/>
      <c r="J253" s="167" t="n">
        <f aca="false">ROUND(I253*H253,2)</f>
        <v>0</v>
      </c>
      <c r="K253" s="163" t="s">
        <v>143</v>
      </c>
      <c r="L253" s="23"/>
      <c r="M253" s="168"/>
      <c r="N253" s="169" t="s">
        <v>39</v>
      </c>
      <c r="O253" s="60"/>
      <c r="P253" s="170" t="n">
        <f aca="false">O253*H253</f>
        <v>0</v>
      </c>
      <c r="Q253" s="170" t="n">
        <v>0</v>
      </c>
      <c r="R253" s="170" t="n">
        <f aca="false">Q253*H253</f>
        <v>0</v>
      </c>
      <c r="S253" s="170" t="n">
        <v>0.00023</v>
      </c>
      <c r="T253" s="171" t="n">
        <f aca="false">S253*H253</f>
        <v>0.00736</v>
      </c>
      <c r="U253" s="22"/>
      <c r="V253" s="22"/>
      <c r="W253" s="22"/>
      <c r="X253" s="22"/>
      <c r="Y253" s="22"/>
      <c r="Z253" s="22"/>
      <c r="AA253" s="22"/>
      <c r="AB253" s="22"/>
      <c r="AC253" s="22"/>
      <c r="AD253" s="22"/>
      <c r="AE253" s="22"/>
      <c r="AR253" s="172" t="s">
        <v>218</v>
      </c>
      <c r="AT253" s="172" t="s">
        <v>132</v>
      </c>
      <c r="AU253" s="172" t="s">
        <v>81</v>
      </c>
      <c r="AY253" s="3" t="s">
        <v>130</v>
      </c>
      <c r="BE253" s="173" t="n">
        <f aca="false">IF(N253="základní",J253,0)</f>
        <v>0</v>
      </c>
      <c r="BF253" s="173" t="n">
        <f aca="false">IF(N253="snížená",J253,0)</f>
        <v>0</v>
      </c>
      <c r="BG253" s="173" t="n">
        <f aca="false">IF(N253="zákl. přenesená",J253,0)</f>
        <v>0</v>
      </c>
      <c r="BH253" s="173" t="n">
        <f aca="false">IF(N253="sníž. přenesená",J253,0)</f>
        <v>0</v>
      </c>
      <c r="BI253" s="173" t="n">
        <f aca="false">IF(N253="nulová",J253,0)</f>
        <v>0</v>
      </c>
      <c r="BJ253" s="3" t="s">
        <v>79</v>
      </c>
      <c r="BK253" s="173" t="n">
        <f aca="false">ROUND(I253*H253,2)</f>
        <v>0</v>
      </c>
      <c r="BL253" s="3" t="s">
        <v>218</v>
      </c>
      <c r="BM253" s="172" t="s">
        <v>413</v>
      </c>
    </row>
    <row r="254" s="27" customFormat="true" ht="16.5" hidden="false" customHeight="true" outlineLevel="0" collapsed="false">
      <c r="A254" s="22"/>
      <c r="B254" s="160"/>
      <c r="C254" s="161" t="s">
        <v>414</v>
      </c>
      <c r="D254" s="161" t="s">
        <v>132</v>
      </c>
      <c r="E254" s="162" t="s">
        <v>415</v>
      </c>
      <c r="F254" s="163" t="s">
        <v>416</v>
      </c>
      <c r="G254" s="164" t="s">
        <v>228</v>
      </c>
      <c r="H254" s="165" t="n">
        <v>10</v>
      </c>
      <c r="I254" s="166"/>
      <c r="J254" s="167" t="n">
        <f aca="false">ROUND(I254*H254,2)</f>
        <v>0</v>
      </c>
      <c r="K254" s="163" t="s">
        <v>143</v>
      </c>
      <c r="L254" s="23"/>
      <c r="M254" s="168"/>
      <c r="N254" s="169" t="s">
        <v>39</v>
      </c>
      <c r="O254" s="60"/>
      <c r="P254" s="170" t="n">
        <f aca="false">O254*H254</f>
        <v>0</v>
      </c>
      <c r="Q254" s="170" t="n">
        <v>0</v>
      </c>
      <c r="R254" s="170" t="n">
        <f aca="false">Q254*H254</f>
        <v>0</v>
      </c>
      <c r="S254" s="170" t="n">
        <v>0</v>
      </c>
      <c r="T254" s="171" t="n">
        <f aca="false">S254*H254</f>
        <v>0</v>
      </c>
      <c r="U254" s="22"/>
      <c r="V254" s="22"/>
      <c r="W254" s="22"/>
      <c r="X254" s="22"/>
      <c r="Y254" s="22"/>
      <c r="Z254" s="22"/>
      <c r="AA254" s="22"/>
      <c r="AB254" s="22"/>
      <c r="AC254" s="22"/>
      <c r="AD254" s="22"/>
      <c r="AE254" s="22"/>
      <c r="AR254" s="172" t="s">
        <v>218</v>
      </c>
      <c r="AT254" s="172" t="s">
        <v>132</v>
      </c>
      <c r="AU254" s="172" t="s">
        <v>81</v>
      </c>
      <c r="AY254" s="3" t="s">
        <v>130</v>
      </c>
      <c r="BE254" s="173" t="n">
        <f aca="false">IF(N254="základní",J254,0)</f>
        <v>0</v>
      </c>
      <c r="BF254" s="173" t="n">
        <f aca="false">IF(N254="snížená",J254,0)</f>
        <v>0</v>
      </c>
      <c r="BG254" s="173" t="n">
        <f aca="false">IF(N254="zákl. přenesená",J254,0)</f>
        <v>0</v>
      </c>
      <c r="BH254" s="173" t="n">
        <f aca="false">IF(N254="sníž. přenesená",J254,0)</f>
        <v>0</v>
      </c>
      <c r="BI254" s="173" t="n">
        <f aca="false">IF(N254="nulová",J254,0)</f>
        <v>0</v>
      </c>
      <c r="BJ254" s="3" t="s">
        <v>79</v>
      </c>
      <c r="BK254" s="173" t="n">
        <f aca="false">ROUND(I254*H254,2)</f>
        <v>0</v>
      </c>
      <c r="BL254" s="3" t="s">
        <v>218</v>
      </c>
      <c r="BM254" s="172" t="s">
        <v>417</v>
      </c>
    </row>
    <row r="255" s="27" customFormat="true" ht="24.15" hidden="false" customHeight="true" outlineLevel="0" collapsed="false">
      <c r="A255" s="22"/>
      <c r="B255" s="160"/>
      <c r="C255" s="161" t="s">
        <v>418</v>
      </c>
      <c r="D255" s="161" t="s">
        <v>132</v>
      </c>
      <c r="E255" s="162" t="s">
        <v>419</v>
      </c>
      <c r="F255" s="163" t="s">
        <v>420</v>
      </c>
      <c r="G255" s="164" t="s">
        <v>166</v>
      </c>
      <c r="H255" s="165" t="n">
        <v>48</v>
      </c>
      <c r="I255" s="166"/>
      <c r="J255" s="167" t="n">
        <f aca="false">ROUND(I255*H255,2)</f>
        <v>0</v>
      </c>
      <c r="K255" s="163" t="s">
        <v>143</v>
      </c>
      <c r="L255" s="23"/>
      <c r="M255" s="168"/>
      <c r="N255" s="169" t="s">
        <v>39</v>
      </c>
      <c r="O255" s="60"/>
      <c r="P255" s="170" t="n">
        <f aca="false">O255*H255</f>
        <v>0</v>
      </c>
      <c r="Q255" s="170" t="n">
        <v>0.00019</v>
      </c>
      <c r="R255" s="170" t="n">
        <f aca="false">Q255*H255</f>
        <v>0.00912</v>
      </c>
      <c r="S255" s="170" t="n">
        <v>0</v>
      </c>
      <c r="T255" s="171" t="n">
        <f aca="false">S255*H255</f>
        <v>0</v>
      </c>
      <c r="U255" s="22"/>
      <c r="V255" s="22"/>
      <c r="W255" s="22"/>
      <c r="X255" s="22"/>
      <c r="Y255" s="22"/>
      <c r="Z255" s="22"/>
      <c r="AA255" s="22"/>
      <c r="AB255" s="22"/>
      <c r="AC255" s="22"/>
      <c r="AD255" s="22"/>
      <c r="AE255" s="22"/>
      <c r="AR255" s="172" t="s">
        <v>218</v>
      </c>
      <c r="AT255" s="172" t="s">
        <v>132</v>
      </c>
      <c r="AU255" s="172" t="s">
        <v>81</v>
      </c>
      <c r="AY255" s="3" t="s">
        <v>130</v>
      </c>
      <c r="BE255" s="173" t="n">
        <f aca="false">IF(N255="základní",J255,0)</f>
        <v>0</v>
      </c>
      <c r="BF255" s="173" t="n">
        <f aca="false">IF(N255="snížená",J255,0)</f>
        <v>0</v>
      </c>
      <c r="BG255" s="173" t="n">
        <f aca="false">IF(N255="zákl. přenesená",J255,0)</f>
        <v>0</v>
      </c>
      <c r="BH255" s="173" t="n">
        <f aca="false">IF(N255="sníž. přenesená",J255,0)</f>
        <v>0</v>
      </c>
      <c r="BI255" s="173" t="n">
        <f aca="false">IF(N255="nulová",J255,0)</f>
        <v>0</v>
      </c>
      <c r="BJ255" s="3" t="s">
        <v>79</v>
      </c>
      <c r="BK255" s="173" t="n">
        <f aca="false">ROUND(I255*H255,2)</f>
        <v>0</v>
      </c>
      <c r="BL255" s="3" t="s">
        <v>218</v>
      </c>
      <c r="BM255" s="172" t="s">
        <v>421</v>
      </c>
    </row>
    <row r="256" s="27" customFormat="true" ht="21.75" hidden="false" customHeight="true" outlineLevel="0" collapsed="false">
      <c r="A256" s="22"/>
      <c r="B256" s="160"/>
      <c r="C256" s="161" t="s">
        <v>422</v>
      </c>
      <c r="D256" s="161" t="s">
        <v>132</v>
      </c>
      <c r="E256" s="162" t="s">
        <v>423</v>
      </c>
      <c r="F256" s="163" t="s">
        <v>424</v>
      </c>
      <c r="G256" s="164" t="s">
        <v>166</v>
      </c>
      <c r="H256" s="165" t="n">
        <v>48</v>
      </c>
      <c r="I256" s="166"/>
      <c r="J256" s="167" t="n">
        <f aca="false">ROUND(I256*H256,2)</f>
        <v>0</v>
      </c>
      <c r="K256" s="163" t="s">
        <v>143</v>
      </c>
      <c r="L256" s="23"/>
      <c r="M256" s="168"/>
      <c r="N256" s="169" t="s">
        <v>39</v>
      </c>
      <c r="O256" s="60"/>
      <c r="P256" s="170" t="n">
        <f aca="false">O256*H256</f>
        <v>0</v>
      </c>
      <c r="Q256" s="170" t="n">
        <v>1E-005</v>
      </c>
      <c r="R256" s="170" t="n">
        <f aca="false">Q256*H256</f>
        <v>0.00048</v>
      </c>
      <c r="S256" s="170" t="n">
        <v>0</v>
      </c>
      <c r="T256" s="171" t="n">
        <f aca="false">S256*H256</f>
        <v>0</v>
      </c>
      <c r="U256" s="22"/>
      <c r="V256" s="22"/>
      <c r="W256" s="22"/>
      <c r="X256" s="22"/>
      <c r="Y256" s="22"/>
      <c r="Z256" s="22"/>
      <c r="AA256" s="22"/>
      <c r="AB256" s="22"/>
      <c r="AC256" s="22"/>
      <c r="AD256" s="22"/>
      <c r="AE256" s="22"/>
      <c r="AR256" s="172" t="s">
        <v>218</v>
      </c>
      <c r="AT256" s="172" t="s">
        <v>132</v>
      </c>
      <c r="AU256" s="172" t="s">
        <v>81</v>
      </c>
      <c r="AY256" s="3" t="s">
        <v>130</v>
      </c>
      <c r="BE256" s="173" t="n">
        <f aca="false">IF(N256="základní",J256,0)</f>
        <v>0</v>
      </c>
      <c r="BF256" s="173" t="n">
        <f aca="false">IF(N256="snížená",J256,0)</f>
        <v>0</v>
      </c>
      <c r="BG256" s="173" t="n">
        <f aca="false">IF(N256="zákl. přenesená",J256,0)</f>
        <v>0</v>
      </c>
      <c r="BH256" s="173" t="n">
        <f aca="false">IF(N256="sníž. přenesená",J256,0)</f>
        <v>0</v>
      </c>
      <c r="BI256" s="173" t="n">
        <f aca="false">IF(N256="nulová",J256,0)</f>
        <v>0</v>
      </c>
      <c r="BJ256" s="3" t="s">
        <v>79</v>
      </c>
      <c r="BK256" s="173" t="n">
        <f aca="false">ROUND(I256*H256,2)</f>
        <v>0</v>
      </c>
      <c r="BL256" s="3" t="s">
        <v>218</v>
      </c>
      <c r="BM256" s="172" t="s">
        <v>425</v>
      </c>
    </row>
    <row r="257" s="27" customFormat="true" ht="24.15" hidden="false" customHeight="true" outlineLevel="0" collapsed="false">
      <c r="A257" s="22"/>
      <c r="B257" s="160"/>
      <c r="C257" s="161" t="s">
        <v>426</v>
      </c>
      <c r="D257" s="161" t="s">
        <v>132</v>
      </c>
      <c r="E257" s="162" t="s">
        <v>427</v>
      </c>
      <c r="F257" s="163" t="s">
        <v>428</v>
      </c>
      <c r="G257" s="164" t="s">
        <v>386</v>
      </c>
      <c r="H257" s="212"/>
      <c r="I257" s="166"/>
      <c r="J257" s="167" t="n">
        <f aca="false">ROUND(I257*H257,2)</f>
        <v>0</v>
      </c>
      <c r="K257" s="163" t="s">
        <v>143</v>
      </c>
      <c r="L257" s="23"/>
      <c r="M257" s="168"/>
      <c r="N257" s="169" t="s">
        <v>39</v>
      </c>
      <c r="O257" s="60"/>
      <c r="P257" s="170" t="n">
        <f aca="false">O257*H257</f>
        <v>0</v>
      </c>
      <c r="Q257" s="170" t="n">
        <v>0</v>
      </c>
      <c r="R257" s="170" t="n">
        <f aca="false">Q257*H257</f>
        <v>0</v>
      </c>
      <c r="S257" s="170" t="n">
        <v>0</v>
      </c>
      <c r="T257" s="171" t="n">
        <f aca="false">S257*H257</f>
        <v>0</v>
      </c>
      <c r="U257" s="22"/>
      <c r="V257" s="22"/>
      <c r="W257" s="22"/>
      <c r="X257" s="22"/>
      <c r="Y257" s="22"/>
      <c r="Z257" s="22"/>
      <c r="AA257" s="22"/>
      <c r="AB257" s="22"/>
      <c r="AC257" s="22"/>
      <c r="AD257" s="22"/>
      <c r="AE257" s="22"/>
      <c r="AR257" s="172" t="s">
        <v>218</v>
      </c>
      <c r="AT257" s="172" t="s">
        <v>132</v>
      </c>
      <c r="AU257" s="172" t="s">
        <v>81</v>
      </c>
      <c r="AY257" s="3" t="s">
        <v>130</v>
      </c>
      <c r="BE257" s="173" t="n">
        <f aca="false">IF(N257="základní",J257,0)</f>
        <v>0</v>
      </c>
      <c r="BF257" s="173" t="n">
        <f aca="false">IF(N257="snížená",J257,0)</f>
        <v>0</v>
      </c>
      <c r="BG257" s="173" t="n">
        <f aca="false">IF(N257="zákl. přenesená",J257,0)</f>
        <v>0</v>
      </c>
      <c r="BH257" s="173" t="n">
        <f aca="false">IF(N257="sníž. přenesená",J257,0)</f>
        <v>0</v>
      </c>
      <c r="BI257" s="173" t="n">
        <f aca="false">IF(N257="nulová",J257,0)</f>
        <v>0</v>
      </c>
      <c r="BJ257" s="3" t="s">
        <v>79</v>
      </c>
      <c r="BK257" s="173" t="n">
        <f aca="false">ROUND(I257*H257,2)</f>
        <v>0</v>
      </c>
      <c r="BL257" s="3" t="s">
        <v>218</v>
      </c>
      <c r="BM257" s="172" t="s">
        <v>429</v>
      </c>
    </row>
    <row r="258" s="146" customFormat="true" ht="22.8" hidden="false" customHeight="true" outlineLevel="0" collapsed="false">
      <c r="B258" s="147"/>
      <c r="D258" s="148" t="s">
        <v>73</v>
      </c>
      <c r="E258" s="158" t="s">
        <v>430</v>
      </c>
      <c r="F258" s="158" t="s">
        <v>431</v>
      </c>
      <c r="I258" s="150"/>
      <c r="J258" s="159" t="n">
        <f aca="false">BK258</f>
        <v>0</v>
      </c>
      <c r="L258" s="147"/>
      <c r="M258" s="152"/>
      <c r="N258" s="153"/>
      <c r="O258" s="153"/>
      <c r="P258" s="154" t="n">
        <f aca="false">SUM(P259:P291)</f>
        <v>0</v>
      </c>
      <c r="Q258" s="153"/>
      <c r="R258" s="154" t="n">
        <f aca="false">SUM(R259:R291)</f>
        <v>0.08763</v>
      </c>
      <c r="S258" s="153"/>
      <c r="T258" s="155" t="n">
        <f aca="false">SUM(T259:T291)</f>
        <v>0.22176</v>
      </c>
      <c r="AR258" s="148" t="s">
        <v>81</v>
      </c>
      <c r="AT258" s="156" t="s">
        <v>73</v>
      </c>
      <c r="AU258" s="156" t="s">
        <v>79</v>
      </c>
      <c r="AY258" s="148" t="s">
        <v>130</v>
      </c>
      <c r="BK258" s="157" t="n">
        <f aca="false">SUM(BK259:BK291)</f>
        <v>0</v>
      </c>
    </row>
    <row r="259" s="27" customFormat="true" ht="33" hidden="false" customHeight="true" outlineLevel="0" collapsed="false">
      <c r="A259" s="22"/>
      <c r="B259" s="160"/>
      <c r="C259" s="161" t="s">
        <v>432</v>
      </c>
      <c r="D259" s="161" t="s">
        <v>132</v>
      </c>
      <c r="E259" s="162" t="s">
        <v>433</v>
      </c>
      <c r="F259" s="163" t="s">
        <v>434</v>
      </c>
      <c r="G259" s="164" t="s">
        <v>435</v>
      </c>
      <c r="H259" s="165" t="n">
        <v>2</v>
      </c>
      <c r="I259" s="166"/>
      <c r="J259" s="167" t="n">
        <f aca="false">ROUND(I259*H259,2)</f>
        <v>0</v>
      </c>
      <c r="K259" s="163"/>
      <c r="L259" s="23"/>
      <c r="M259" s="168"/>
      <c r="N259" s="169" t="s">
        <v>39</v>
      </c>
      <c r="O259" s="60"/>
      <c r="P259" s="170" t="n">
        <f aca="false">O259*H259</f>
        <v>0</v>
      </c>
      <c r="Q259" s="170" t="n">
        <v>0.01697</v>
      </c>
      <c r="R259" s="170" t="n">
        <f aca="false">Q259*H259</f>
        <v>0.03394</v>
      </c>
      <c r="S259" s="170" t="n">
        <v>0</v>
      </c>
      <c r="T259" s="171" t="n">
        <f aca="false">S259*H259</f>
        <v>0</v>
      </c>
      <c r="U259" s="22"/>
      <c r="V259" s="22"/>
      <c r="W259" s="22"/>
      <c r="X259" s="22"/>
      <c r="Y259" s="22"/>
      <c r="Z259" s="22"/>
      <c r="AA259" s="22"/>
      <c r="AB259" s="22"/>
      <c r="AC259" s="22"/>
      <c r="AD259" s="22"/>
      <c r="AE259" s="22"/>
      <c r="AR259" s="172" t="s">
        <v>218</v>
      </c>
      <c r="AT259" s="172" t="s">
        <v>132</v>
      </c>
      <c r="AU259" s="172" t="s">
        <v>81</v>
      </c>
      <c r="AY259" s="3" t="s">
        <v>130</v>
      </c>
      <c r="BE259" s="173" t="n">
        <f aca="false">IF(N259="základní",J259,0)</f>
        <v>0</v>
      </c>
      <c r="BF259" s="173" t="n">
        <f aca="false">IF(N259="snížená",J259,0)</f>
        <v>0</v>
      </c>
      <c r="BG259" s="173" t="n">
        <f aca="false">IF(N259="zákl. přenesená",J259,0)</f>
        <v>0</v>
      </c>
      <c r="BH259" s="173" t="n">
        <f aca="false">IF(N259="sníž. přenesená",J259,0)</f>
        <v>0</v>
      </c>
      <c r="BI259" s="173" t="n">
        <f aca="false">IF(N259="nulová",J259,0)</f>
        <v>0</v>
      </c>
      <c r="BJ259" s="3" t="s">
        <v>79</v>
      </c>
      <c r="BK259" s="173" t="n">
        <f aca="false">ROUND(I259*H259,2)</f>
        <v>0</v>
      </c>
      <c r="BL259" s="3" t="s">
        <v>218</v>
      </c>
      <c r="BM259" s="172" t="s">
        <v>436</v>
      </c>
    </row>
    <row r="260" s="27" customFormat="true" ht="16.5" hidden="false" customHeight="true" outlineLevel="0" collapsed="false">
      <c r="A260" s="22"/>
      <c r="B260" s="160"/>
      <c r="C260" s="161" t="s">
        <v>437</v>
      </c>
      <c r="D260" s="161" t="s">
        <v>132</v>
      </c>
      <c r="E260" s="162" t="s">
        <v>438</v>
      </c>
      <c r="F260" s="163" t="s">
        <v>439</v>
      </c>
      <c r="G260" s="164" t="s">
        <v>435</v>
      </c>
      <c r="H260" s="165" t="n">
        <v>2</v>
      </c>
      <c r="I260" s="166"/>
      <c r="J260" s="167" t="n">
        <f aca="false">ROUND(I260*H260,2)</f>
        <v>0</v>
      </c>
      <c r="K260" s="163" t="s">
        <v>143</v>
      </c>
      <c r="L260" s="23"/>
      <c r="M260" s="168"/>
      <c r="N260" s="169" t="s">
        <v>39</v>
      </c>
      <c r="O260" s="60"/>
      <c r="P260" s="170" t="n">
        <f aca="false">O260*H260</f>
        <v>0</v>
      </c>
      <c r="Q260" s="170" t="n">
        <v>0</v>
      </c>
      <c r="R260" s="170" t="n">
        <f aca="false">Q260*H260</f>
        <v>0</v>
      </c>
      <c r="S260" s="170" t="n">
        <v>0.0342</v>
      </c>
      <c r="T260" s="171" t="n">
        <f aca="false">S260*H260</f>
        <v>0.0684</v>
      </c>
      <c r="U260" s="22"/>
      <c r="V260" s="22"/>
      <c r="W260" s="22"/>
      <c r="X260" s="22"/>
      <c r="Y260" s="22"/>
      <c r="Z260" s="22"/>
      <c r="AA260" s="22"/>
      <c r="AB260" s="22"/>
      <c r="AC260" s="22"/>
      <c r="AD260" s="22"/>
      <c r="AE260" s="22"/>
      <c r="AR260" s="172" t="s">
        <v>218</v>
      </c>
      <c r="AT260" s="172" t="s">
        <v>132</v>
      </c>
      <c r="AU260" s="172" t="s">
        <v>81</v>
      </c>
      <c r="AY260" s="3" t="s">
        <v>130</v>
      </c>
      <c r="BE260" s="173" t="n">
        <f aca="false">IF(N260="základní",J260,0)</f>
        <v>0</v>
      </c>
      <c r="BF260" s="173" t="n">
        <f aca="false">IF(N260="snížená",J260,0)</f>
        <v>0</v>
      </c>
      <c r="BG260" s="173" t="n">
        <f aca="false">IF(N260="zákl. přenesená",J260,0)</f>
        <v>0</v>
      </c>
      <c r="BH260" s="173" t="n">
        <f aca="false">IF(N260="sníž. přenesená",J260,0)</f>
        <v>0</v>
      </c>
      <c r="BI260" s="173" t="n">
        <f aca="false">IF(N260="nulová",J260,0)</f>
        <v>0</v>
      </c>
      <c r="BJ260" s="3" t="s">
        <v>79</v>
      </c>
      <c r="BK260" s="173" t="n">
        <f aca="false">ROUND(I260*H260,2)</f>
        <v>0</v>
      </c>
      <c r="BL260" s="3" t="s">
        <v>218</v>
      </c>
      <c r="BM260" s="172" t="s">
        <v>440</v>
      </c>
    </row>
    <row r="261" s="27" customFormat="true" ht="21.75" hidden="false" customHeight="true" outlineLevel="0" collapsed="false">
      <c r="A261" s="22"/>
      <c r="B261" s="160"/>
      <c r="C261" s="161" t="s">
        <v>441</v>
      </c>
      <c r="D261" s="161" t="s">
        <v>132</v>
      </c>
      <c r="E261" s="162" t="s">
        <v>442</v>
      </c>
      <c r="F261" s="163" t="s">
        <v>443</v>
      </c>
      <c r="G261" s="164" t="s">
        <v>435</v>
      </c>
      <c r="H261" s="165" t="n">
        <v>2</v>
      </c>
      <c r="I261" s="166"/>
      <c r="J261" s="167" t="n">
        <f aca="false">ROUND(I261*H261,2)</f>
        <v>0</v>
      </c>
      <c r="K261" s="163" t="s">
        <v>143</v>
      </c>
      <c r="L261" s="23"/>
      <c r="M261" s="168"/>
      <c r="N261" s="169" t="s">
        <v>39</v>
      </c>
      <c r="O261" s="60"/>
      <c r="P261" s="170" t="n">
        <f aca="false">O261*H261</f>
        <v>0</v>
      </c>
      <c r="Q261" s="170" t="n">
        <v>0.01058</v>
      </c>
      <c r="R261" s="170" t="n">
        <f aca="false">Q261*H261</f>
        <v>0.02116</v>
      </c>
      <c r="S261" s="170" t="n">
        <v>0</v>
      </c>
      <c r="T261" s="171" t="n">
        <f aca="false">S261*H261</f>
        <v>0</v>
      </c>
      <c r="U261" s="22"/>
      <c r="V261" s="22"/>
      <c r="W261" s="22"/>
      <c r="X261" s="22"/>
      <c r="Y261" s="22"/>
      <c r="Z261" s="22"/>
      <c r="AA261" s="22"/>
      <c r="AB261" s="22"/>
      <c r="AC261" s="22"/>
      <c r="AD261" s="22"/>
      <c r="AE261" s="22"/>
      <c r="AR261" s="172" t="s">
        <v>218</v>
      </c>
      <c r="AT261" s="172" t="s">
        <v>132</v>
      </c>
      <c r="AU261" s="172" t="s">
        <v>81</v>
      </c>
      <c r="AY261" s="3" t="s">
        <v>130</v>
      </c>
      <c r="BE261" s="173" t="n">
        <f aca="false">IF(N261="základní",J261,0)</f>
        <v>0</v>
      </c>
      <c r="BF261" s="173" t="n">
        <f aca="false">IF(N261="snížená",J261,0)</f>
        <v>0</v>
      </c>
      <c r="BG261" s="173" t="n">
        <f aca="false">IF(N261="zákl. přenesená",J261,0)</f>
        <v>0</v>
      </c>
      <c r="BH261" s="173" t="n">
        <f aca="false">IF(N261="sníž. přenesená",J261,0)</f>
        <v>0</v>
      </c>
      <c r="BI261" s="173" t="n">
        <f aca="false">IF(N261="nulová",J261,0)</f>
        <v>0</v>
      </c>
      <c r="BJ261" s="3" t="s">
        <v>79</v>
      </c>
      <c r="BK261" s="173" t="n">
        <f aca="false">ROUND(I261*H261,2)</f>
        <v>0</v>
      </c>
      <c r="BL261" s="3" t="s">
        <v>218</v>
      </c>
      <c r="BM261" s="172" t="s">
        <v>444</v>
      </c>
    </row>
    <row r="262" s="27" customFormat="true" ht="16.5" hidden="false" customHeight="true" outlineLevel="0" collapsed="false">
      <c r="A262" s="22"/>
      <c r="B262" s="160"/>
      <c r="C262" s="161" t="s">
        <v>445</v>
      </c>
      <c r="D262" s="161" t="s">
        <v>132</v>
      </c>
      <c r="E262" s="162" t="s">
        <v>446</v>
      </c>
      <c r="F262" s="163" t="s">
        <v>447</v>
      </c>
      <c r="G262" s="164" t="s">
        <v>435</v>
      </c>
      <c r="H262" s="165" t="n">
        <v>2</v>
      </c>
      <c r="I262" s="166"/>
      <c r="J262" s="167" t="n">
        <f aca="false">ROUND(I262*H262,2)</f>
        <v>0</v>
      </c>
      <c r="K262" s="163" t="s">
        <v>143</v>
      </c>
      <c r="L262" s="23"/>
      <c r="M262" s="168"/>
      <c r="N262" s="169" t="s">
        <v>39</v>
      </c>
      <c r="O262" s="60"/>
      <c r="P262" s="170" t="n">
        <f aca="false">O262*H262</f>
        <v>0</v>
      </c>
      <c r="Q262" s="170" t="n">
        <v>0</v>
      </c>
      <c r="R262" s="170" t="n">
        <f aca="false">Q262*H262</f>
        <v>0</v>
      </c>
      <c r="S262" s="170" t="n">
        <v>0.03968</v>
      </c>
      <c r="T262" s="171" t="n">
        <f aca="false">S262*H262</f>
        <v>0.07936</v>
      </c>
      <c r="U262" s="22"/>
      <c r="V262" s="22"/>
      <c r="W262" s="22"/>
      <c r="X262" s="22"/>
      <c r="Y262" s="22"/>
      <c r="Z262" s="22"/>
      <c r="AA262" s="22"/>
      <c r="AB262" s="22"/>
      <c r="AC262" s="22"/>
      <c r="AD262" s="22"/>
      <c r="AE262" s="22"/>
      <c r="AR262" s="172" t="s">
        <v>218</v>
      </c>
      <c r="AT262" s="172" t="s">
        <v>132</v>
      </c>
      <c r="AU262" s="172" t="s">
        <v>81</v>
      </c>
      <c r="AY262" s="3" t="s">
        <v>130</v>
      </c>
      <c r="BE262" s="173" t="n">
        <f aca="false">IF(N262="základní",J262,0)</f>
        <v>0</v>
      </c>
      <c r="BF262" s="173" t="n">
        <f aca="false">IF(N262="snížená",J262,0)</f>
        <v>0</v>
      </c>
      <c r="BG262" s="173" t="n">
        <f aca="false">IF(N262="zákl. přenesená",J262,0)</f>
        <v>0</v>
      </c>
      <c r="BH262" s="173" t="n">
        <f aca="false">IF(N262="sníž. přenesená",J262,0)</f>
        <v>0</v>
      </c>
      <c r="BI262" s="173" t="n">
        <f aca="false">IF(N262="nulová",J262,0)</f>
        <v>0</v>
      </c>
      <c r="BJ262" s="3" t="s">
        <v>79</v>
      </c>
      <c r="BK262" s="173" t="n">
        <f aca="false">ROUND(I262*H262,2)</f>
        <v>0</v>
      </c>
      <c r="BL262" s="3" t="s">
        <v>218</v>
      </c>
      <c r="BM262" s="172" t="s">
        <v>448</v>
      </c>
    </row>
    <row r="263" s="27" customFormat="true" ht="16.5" hidden="false" customHeight="true" outlineLevel="0" collapsed="false">
      <c r="A263" s="22"/>
      <c r="B263" s="160"/>
      <c r="C263" s="161" t="s">
        <v>449</v>
      </c>
      <c r="D263" s="161" t="s">
        <v>132</v>
      </c>
      <c r="E263" s="162" t="s">
        <v>450</v>
      </c>
      <c r="F263" s="163" t="s">
        <v>451</v>
      </c>
      <c r="G263" s="164" t="s">
        <v>435</v>
      </c>
      <c r="H263" s="165" t="n">
        <v>1</v>
      </c>
      <c r="I263" s="166"/>
      <c r="J263" s="167" t="n">
        <f aca="false">ROUND(I263*H263,2)</f>
        <v>0</v>
      </c>
      <c r="K263" s="163" t="s">
        <v>143</v>
      </c>
      <c r="L263" s="23"/>
      <c r="M263" s="168"/>
      <c r="N263" s="169" t="s">
        <v>39</v>
      </c>
      <c r="O263" s="60"/>
      <c r="P263" s="170" t="n">
        <f aca="false">O263*H263</f>
        <v>0</v>
      </c>
      <c r="Q263" s="170" t="n">
        <v>0</v>
      </c>
      <c r="R263" s="170" t="n">
        <f aca="false">Q263*H263</f>
        <v>0</v>
      </c>
      <c r="S263" s="170" t="n">
        <v>0.01946</v>
      </c>
      <c r="T263" s="171" t="n">
        <f aca="false">S263*H263</f>
        <v>0.01946</v>
      </c>
      <c r="U263" s="22"/>
      <c r="V263" s="22"/>
      <c r="W263" s="22"/>
      <c r="X263" s="22"/>
      <c r="Y263" s="22"/>
      <c r="Z263" s="22"/>
      <c r="AA263" s="22"/>
      <c r="AB263" s="22"/>
      <c r="AC263" s="22"/>
      <c r="AD263" s="22"/>
      <c r="AE263" s="22"/>
      <c r="AR263" s="172" t="s">
        <v>218</v>
      </c>
      <c r="AT263" s="172" t="s">
        <v>132</v>
      </c>
      <c r="AU263" s="172" t="s">
        <v>81</v>
      </c>
      <c r="AY263" s="3" t="s">
        <v>130</v>
      </c>
      <c r="BE263" s="173" t="n">
        <f aca="false">IF(N263="základní",J263,0)</f>
        <v>0</v>
      </c>
      <c r="BF263" s="173" t="n">
        <f aca="false">IF(N263="snížená",J263,0)</f>
        <v>0</v>
      </c>
      <c r="BG263" s="173" t="n">
        <f aca="false">IF(N263="zákl. přenesená",J263,0)</f>
        <v>0</v>
      </c>
      <c r="BH263" s="173" t="n">
        <f aca="false">IF(N263="sníž. přenesená",J263,0)</f>
        <v>0</v>
      </c>
      <c r="BI263" s="173" t="n">
        <f aca="false">IF(N263="nulová",J263,0)</f>
        <v>0</v>
      </c>
      <c r="BJ263" s="3" t="s">
        <v>79</v>
      </c>
      <c r="BK263" s="173" t="n">
        <f aca="false">ROUND(I263*H263,2)</f>
        <v>0</v>
      </c>
      <c r="BL263" s="3" t="s">
        <v>218</v>
      </c>
      <c r="BM263" s="172" t="s">
        <v>452</v>
      </c>
    </row>
    <row r="264" s="27" customFormat="true" ht="24.15" hidden="false" customHeight="true" outlineLevel="0" collapsed="false">
      <c r="A264" s="22"/>
      <c r="B264" s="160"/>
      <c r="C264" s="161" t="s">
        <v>453</v>
      </c>
      <c r="D264" s="161" t="s">
        <v>132</v>
      </c>
      <c r="E264" s="162" t="s">
        <v>454</v>
      </c>
      <c r="F264" s="163" t="s">
        <v>455</v>
      </c>
      <c r="G264" s="164" t="s">
        <v>435</v>
      </c>
      <c r="H264" s="165" t="n">
        <v>1</v>
      </c>
      <c r="I264" s="166"/>
      <c r="J264" s="167" t="n">
        <f aca="false">ROUND(I264*H264,2)</f>
        <v>0</v>
      </c>
      <c r="K264" s="163" t="s">
        <v>143</v>
      </c>
      <c r="L264" s="23"/>
      <c r="M264" s="168"/>
      <c r="N264" s="169" t="s">
        <v>39</v>
      </c>
      <c r="O264" s="60"/>
      <c r="P264" s="170" t="n">
        <f aca="false">O264*H264</f>
        <v>0</v>
      </c>
      <c r="Q264" s="170" t="n">
        <v>0.02613</v>
      </c>
      <c r="R264" s="170" t="n">
        <f aca="false">Q264*H264</f>
        <v>0.02613</v>
      </c>
      <c r="S264" s="170" t="n">
        <v>0</v>
      </c>
      <c r="T264" s="171" t="n">
        <f aca="false">S264*H264</f>
        <v>0</v>
      </c>
      <c r="U264" s="22"/>
      <c r="V264" s="22"/>
      <c r="W264" s="22"/>
      <c r="X264" s="22"/>
      <c r="Y264" s="22"/>
      <c r="Z264" s="22"/>
      <c r="AA264" s="22"/>
      <c r="AB264" s="22"/>
      <c r="AC264" s="22"/>
      <c r="AD264" s="22"/>
      <c r="AE264" s="22"/>
      <c r="AR264" s="172" t="s">
        <v>218</v>
      </c>
      <c r="AT264" s="172" t="s">
        <v>132</v>
      </c>
      <c r="AU264" s="172" t="s">
        <v>81</v>
      </c>
      <c r="AY264" s="3" t="s">
        <v>130</v>
      </c>
      <c r="BE264" s="173" t="n">
        <f aca="false">IF(N264="základní",J264,0)</f>
        <v>0</v>
      </c>
      <c r="BF264" s="173" t="n">
        <f aca="false">IF(N264="snížená",J264,0)</f>
        <v>0</v>
      </c>
      <c r="BG264" s="173" t="n">
        <f aca="false">IF(N264="zákl. přenesená",J264,0)</f>
        <v>0</v>
      </c>
      <c r="BH264" s="173" t="n">
        <f aca="false">IF(N264="sníž. přenesená",J264,0)</f>
        <v>0</v>
      </c>
      <c r="BI264" s="173" t="n">
        <f aca="false">IF(N264="nulová",J264,0)</f>
        <v>0</v>
      </c>
      <c r="BJ264" s="3" t="s">
        <v>79</v>
      </c>
      <c r="BK264" s="173" t="n">
        <f aca="false">ROUND(I264*H264,2)</f>
        <v>0</v>
      </c>
      <c r="BL264" s="3" t="s">
        <v>218</v>
      </c>
      <c r="BM264" s="172" t="s">
        <v>456</v>
      </c>
    </row>
    <row r="265" s="27" customFormat="true" ht="16.5" hidden="false" customHeight="true" outlineLevel="0" collapsed="false">
      <c r="A265" s="22"/>
      <c r="B265" s="160"/>
      <c r="C265" s="161" t="s">
        <v>457</v>
      </c>
      <c r="D265" s="161" t="s">
        <v>132</v>
      </c>
      <c r="E265" s="162" t="s">
        <v>458</v>
      </c>
      <c r="F265" s="163" t="s">
        <v>459</v>
      </c>
      <c r="G265" s="164" t="s">
        <v>228</v>
      </c>
      <c r="H265" s="165" t="n">
        <v>1</v>
      </c>
      <c r="I265" s="166"/>
      <c r="J265" s="167" t="n">
        <f aca="false">ROUND(I265*H265,2)</f>
        <v>0</v>
      </c>
      <c r="K265" s="163" t="s">
        <v>143</v>
      </c>
      <c r="L265" s="23"/>
      <c r="M265" s="168"/>
      <c r="N265" s="169" t="s">
        <v>39</v>
      </c>
      <c r="O265" s="60"/>
      <c r="P265" s="170" t="n">
        <f aca="false">O265*H265</f>
        <v>0</v>
      </c>
      <c r="Q265" s="170" t="n">
        <v>0</v>
      </c>
      <c r="R265" s="170" t="n">
        <f aca="false">Q265*H265</f>
        <v>0</v>
      </c>
      <c r="S265" s="170" t="n">
        <v>0</v>
      </c>
      <c r="T265" s="171" t="n">
        <f aca="false">S265*H265</f>
        <v>0</v>
      </c>
      <c r="U265" s="22"/>
      <c r="V265" s="22"/>
      <c r="W265" s="22"/>
      <c r="X265" s="22"/>
      <c r="Y265" s="22"/>
      <c r="Z265" s="22"/>
      <c r="AA265" s="22"/>
      <c r="AB265" s="22"/>
      <c r="AC265" s="22"/>
      <c r="AD265" s="22"/>
      <c r="AE265" s="22"/>
      <c r="AR265" s="172" t="s">
        <v>218</v>
      </c>
      <c r="AT265" s="172" t="s">
        <v>132</v>
      </c>
      <c r="AU265" s="172" t="s">
        <v>81</v>
      </c>
      <c r="AY265" s="3" t="s">
        <v>130</v>
      </c>
      <c r="BE265" s="173" t="n">
        <f aca="false">IF(N265="základní",J265,0)</f>
        <v>0</v>
      </c>
      <c r="BF265" s="173" t="n">
        <f aca="false">IF(N265="snížená",J265,0)</f>
        <v>0</v>
      </c>
      <c r="BG265" s="173" t="n">
        <f aca="false">IF(N265="zákl. přenesená",J265,0)</f>
        <v>0</v>
      </c>
      <c r="BH265" s="173" t="n">
        <f aca="false">IF(N265="sníž. přenesená",J265,0)</f>
        <v>0</v>
      </c>
      <c r="BI265" s="173" t="n">
        <f aca="false">IF(N265="nulová",J265,0)</f>
        <v>0</v>
      </c>
      <c r="BJ265" s="3" t="s">
        <v>79</v>
      </c>
      <c r="BK265" s="173" t="n">
        <f aca="false">ROUND(I265*H265,2)</f>
        <v>0</v>
      </c>
      <c r="BL265" s="3" t="s">
        <v>218</v>
      </c>
      <c r="BM265" s="172" t="s">
        <v>460</v>
      </c>
    </row>
    <row r="266" s="174" customFormat="true" ht="12.8" hidden="false" customHeight="false" outlineLevel="0" collapsed="false">
      <c r="B266" s="175"/>
      <c r="D266" s="176" t="s">
        <v>145</v>
      </c>
      <c r="E266" s="177"/>
      <c r="F266" s="178" t="s">
        <v>79</v>
      </c>
      <c r="H266" s="179" t="n">
        <v>1</v>
      </c>
      <c r="I266" s="180"/>
      <c r="L266" s="175"/>
      <c r="M266" s="181"/>
      <c r="N266" s="182"/>
      <c r="O266" s="182"/>
      <c r="P266" s="182"/>
      <c r="Q266" s="182"/>
      <c r="R266" s="182"/>
      <c r="S266" s="182"/>
      <c r="T266" s="183"/>
      <c r="AT266" s="177" t="s">
        <v>145</v>
      </c>
      <c r="AU266" s="177" t="s">
        <v>81</v>
      </c>
      <c r="AV266" s="174" t="s">
        <v>81</v>
      </c>
      <c r="AW266" s="174" t="s">
        <v>31</v>
      </c>
      <c r="AX266" s="174" t="s">
        <v>79</v>
      </c>
      <c r="AY266" s="177" t="s">
        <v>130</v>
      </c>
    </row>
    <row r="267" s="27" customFormat="true" ht="16.5" hidden="false" customHeight="true" outlineLevel="0" collapsed="false">
      <c r="A267" s="22"/>
      <c r="B267" s="160"/>
      <c r="C267" s="184" t="s">
        <v>461</v>
      </c>
      <c r="D267" s="184" t="s">
        <v>147</v>
      </c>
      <c r="E267" s="185" t="s">
        <v>462</v>
      </c>
      <c r="F267" s="186" t="s">
        <v>463</v>
      </c>
      <c r="G267" s="187" t="s">
        <v>228</v>
      </c>
      <c r="H267" s="188" t="n">
        <v>1</v>
      </c>
      <c r="I267" s="189"/>
      <c r="J267" s="190" t="n">
        <f aca="false">ROUND(I267*H267,2)</f>
        <v>0</v>
      </c>
      <c r="K267" s="186" t="s">
        <v>143</v>
      </c>
      <c r="L267" s="191"/>
      <c r="M267" s="192"/>
      <c r="N267" s="193" t="s">
        <v>39</v>
      </c>
      <c r="O267" s="60"/>
      <c r="P267" s="170" t="n">
        <f aca="false">O267*H267</f>
        <v>0</v>
      </c>
      <c r="Q267" s="170" t="n">
        <v>0.0005</v>
      </c>
      <c r="R267" s="170" t="n">
        <f aca="false">Q267*H267</f>
        <v>0.0005</v>
      </c>
      <c r="S267" s="170" t="n">
        <v>0</v>
      </c>
      <c r="T267" s="171" t="n">
        <f aca="false">S267*H267</f>
        <v>0</v>
      </c>
      <c r="U267" s="22"/>
      <c r="V267" s="22"/>
      <c r="W267" s="22"/>
      <c r="X267" s="22"/>
      <c r="Y267" s="22"/>
      <c r="Z267" s="22"/>
      <c r="AA267" s="22"/>
      <c r="AB267" s="22"/>
      <c r="AC267" s="22"/>
      <c r="AD267" s="22"/>
      <c r="AE267" s="22"/>
      <c r="AR267" s="172" t="s">
        <v>289</v>
      </c>
      <c r="AT267" s="172" t="s">
        <v>147</v>
      </c>
      <c r="AU267" s="172" t="s">
        <v>81</v>
      </c>
      <c r="AY267" s="3" t="s">
        <v>130</v>
      </c>
      <c r="BE267" s="173" t="n">
        <f aca="false">IF(N267="základní",J267,0)</f>
        <v>0</v>
      </c>
      <c r="BF267" s="173" t="n">
        <f aca="false">IF(N267="snížená",J267,0)</f>
        <v>0</v>
      </c>
      <c r="BG267" s="173" t="n">
        <f aca="false">IF(N267="zákl. přenesená",J267,0)</f>
        <v>0</v>
      </c>
      <c r="BH267" s="173" t="n">
        <f aca="false">IF(N267="sníž. přenesená",J267,0)</f>
        <v>0</v>
      </c>
      <c r="BI267" s="173" t="n">
        <f aca="false">IF(N267="nulová",J267,0)</f>
        <v>0</v>
      </c>
      <c r="BJ267" s="3" t="s">
        <v>79</v>
      </c>
      <c r="BK267" s="173" t="n">
        <f aca="false">ROUND(I267*H267,2)</f>
        <v>0</v>
      </c>
      <c r="BL267" s="3" t="s">
        <v>218</v>
      </c>
      <c r="BM267" s="172" t="s">
        <v>464</v>
      </c>
    </row>
    <row r="268" s="27" customFormat="true" ht="16.5" hidden="false" customHeight="true" outlineLevel="0" collapsed="false">
      <c r="A268" s="22"/>
      <c r="B268" s="160"/>
      <c r="C268" s="161" t="s">
        <v>465</v>
      </c>
      <c r="D268" s="161" t="s">
        <v>132</v>
      </c>
      <c r="E268" s="162" t="s">
        <v>466</v>
      </c>
      <c r="F268" s="163" t="s">
        <v>467</v>
      </c>
      <c r="G268" s="164" t="s">
        <v>228</v>
      </c>
      <c r="H268" s="165" t="n">
        <v>2</v>
      </c>
      <c r="I268" s="166"/>
      <c r="J268" s="167" t="n">
        <f aca="false">ROUND(I268*H268,2)</f>
        <v>0</v>
      </c>
      <c r="K268" s="163" t="s">
        <v>143</v>
      </c>
      <c r="L268" s="23"/>
      <c r="M268" s="168"/>
      <c r="N268" s="169" t="s">
        <v>39</v>
      </c>
      <c r="O268" s="60"/>
      <c r="P268" s="170" t="n">
        <f aca="false">O268*H268</f>
        <v>0</v>
      </c>
      <c r="Q268" s="170" t="n">
        <v>0</v>
      </c>
      <c r="R268" s="170" t="n">
        <f aca="false">Q268*H268</f>
        <v>0</v>
      </c>
      <c r="S268" s="170" t="n">
        <v>0</v>
      </c>
      <c r="T268" s="171" t="n">
        <f aca="false">S268*H268</f>
        <v>0</v>
      </c>
      <c r="U268" s="22"/>
      <c r="V268" s="22"/>
      <c r="W268" s="22"/>
      <c r="X268" s="22"/>
      <c r="Y268" s="22"/>
      <c r="Z268" s="22"/>
      <c r="AA268" s="22"/>
      <c r="AB268" s="22"/>
      <c r="AC268" s="22"/>
      <c r="AD268" s="22"/>
      <c r="AE268" s="22"/>
      <c r="AR268" s="172" t="s">
        <v>218</v>
      </c>
      <c r="AT268" s="172" t="s">
        <v>132</v>
      </c>
      <c r="AU268" s="172" t="s">
        <v>81</v>
      </c>
      <c r="AY268" s="3" t="s">
        <v>130</v>
      </c>
      <c r="BE268" s="173" t="n">
        <f aca="false">IF(N268="základní",J268,0)</f>
        <v>0</v>
      </c>
      <c r="BF268" s="173" t="n">
        <f aca="false">IF(N268="snížená",J268,0)</f>
        <v>0</v>
      </c>
      <c r="BG268" s="173" t="n">
        <f aca="false">IF(N268="zákl. přenesená",J268,0)</f>
        <v>0</v>
      </c>
      <c r="BH268" s="173" t="n">
        <f aca="false">IF(N268="sníž. přenesená",J268,0)</f>
        <v>0</v>
      </c>
      <c r="BI268" s="173" t="n">
        <f aca="false">IF(N268="nulová",J268,0)</f>
        <v>0</v>
      </c>
      <c r="BJ268" s="3" t="s">
        <v>79</v>
      </c>
      <c r="BK268" s="173" t="n">
        <f aca="false">ROUND(I268*H268,2)</f>
        <v>0</v>
      </c>
      <c r="BL268" s="3" t="s">
        <v>218</v>
      </c>
      <c r="BM268" s="172" t="s">
        <v>468</v>
      </c>
    </row>
    <row r="269" s="174" customFormat="true" ht="12.8" hidden="false" customHeight="false" outlineLevel="0" collapsed="false">
      <c r="B269" s="175"/>
      <c r="D269" s="176" t="s">
        <v>145</v>
      </c>
      <c r="E269" s="177"/>
      <c r="F269" s="178" t="s">
        <v>81</v>
      </c>
      <c r="H269" s="179" t="n">
        <v>2</v>
      </c>
      <c r="I269" s="180"/>
      <c r="L269" s="175"/>
      <c r="M269" s="181"/>
      <c r="N269" s="182"/>
      <c r="O269" s="182"/>
      <c r="P269" s="182"/>
      <c r="Q269" s="182"/>
      <c r="R269" s="182"/>
      <c r="S269" s="182"/>
      <c r="T269" s="183"/>
      <c r="AT269" s="177" t="s">
        <v>145</v>
      </c>
      <c r="AU269" s="177" t="s">
        <v>81</v>
      </c>
      <c r="AV269" s="174" t="s">
        <v>81</v>
      </c>
      <c r="AW269" s="174" t="s">
        <v>31</v>
      </c>
      <c r="AX269" s="174" t="s">
        <v>79</v>
      </c>
      <c r="AY269" s="177" t="s">
        <v>130</v>
      </c>
    </row>
    <row r="270" s="27" customFormat="true" ht="24.15" hidden="false" customHeight="true" outlineLevel="0" collapsed="false">
      <c r="A270" s="22"/>
      <c r="B270" s="160"/>
      <c r="C270" s="184" t="s">
        <v>469</v>
      </c>
      <c r="D270" s="184" t="s">
        <v>147</v>
      </c>
      <c r="E270" s="185" t="s">
        <v>470</v>
      </c>
      <c r="F270" s="186" t="s">
        <v>471</v>
      </c>
      <c r="G270" s="187" t="s">
        <v>228</v>
      </c>
      <c r="H270" s="188" t="n">
        <v>2</v>
      </c>
      <c r="I270" s="189"/>
      <c r="J270" s="190" t="n">
        <f aca="false">ROUND(I270*H270,2)</f>
        <v>0</v>
      </c>
      <c r="K270" s="186" t="s">
        <v>143</v>
      </c>
      <c r="L270" s="191"/>
      <c r="M270" s="192"/>
      <c r="N270" s="193" t="s">
        <v>39</v>
      </c>
      <c r="O270" s="60"/>
      <c r="P270" s="170" t="n">
        <f aca="false">O270*H270</f>
        <v>0</v>
      </c>
      <c r="Q270" s="170" t="n">
        <v>0.0005</v>
      </c>
      <c r="R270" s="170" t="n">
        <f aca="false">Q270*H270</f>
        <v>0.001</v>
      </c>
      <c r="S270" s="170" t="n">
        <v>0</v>
      </c>
      <c r="T270" s="171" t="n">
        <f aca="false">S270*H270</f>
        <v>0</v>
      </c>
      <c r="U270" s="22"/>
      <c r="V270" s="22"/>
      <c r="W270" s="22"/>
      <c r="X270" s="22"/>
      <c r="Y270" s="22"/>
      <c r="Z270" s="22"/>
      <c r="AA270" s="22"/>
      <c r="AB270" s="22"/>
      <c r="AC270" s="22"/>
      <c r="AD270" s="22"/>
      <c r="AE270" s="22"/>
      <c r="AR270" s="172" t="s">
        <v>289</v>
      </c>
      <c r="AT270" s="172" t="s">
        <v>147</v>
      </c>
      <c r="AU270" s="172" t="s">
        <v>81</v>
      </c>
      <c r="AY270" s="3" t="s">
        <v>130</v>
      </c>
      <c r="BE270" s="173" t="n">
        <f aca="false">IF(N270="základní",J270,0)</f>
        <v>0</v>
      </c>
      <c r="BF270" s="173" t="n">
        <f aca="false">IF(N270="snížená",J270,0)</f>
        <v>0</v>
      </c>
      <c r="BG270" s="173" t="n">
        <f aca="false">IF(N270="zákl. přenesená",J270,0)</f>
        <v>0</v>
      </c>
      <c r="BH270" s="173" t="n">
        <f aca="false">IF(N270="sníž. přenesená",J270,0)</f>
        <v>0</v>
      </c>
      <c r="BI270" s="173" t="n">
        <f aca="false">IF(N270="nulová",J270,0)</f>
        <v>0</v>
      </c>
      <c r="BJ270" s="3" t="s">
        <v>79</v>
      </c>
      <c r="BK270" s="173" t="n">
        <f aca="false">ROUND(I270*H270,2)</f>
        <v>0</v>
      </c>
      <c r="BL270" s="3" t="s">
        <v>218</v>
      </c>
      <c r="BM270" s="172" t="s">
        <v>472</v>
      </c>
    </row>
    <row r="271" s="27" customFormat="true" ht="16.5" hidden="false" customHeight="true" outlineLevel="0" collapsed="false">
      <c r="A271" s="22"/>
      <c r="B271" s="160"/>
      <c r="C271" s="161" t="s">
        <v>473</v>
      </c>
      <c r="D271" s="161" t="s">
        <v>132</v>
      </c>
      <c r="E271" s="162" t="s">
        <v>474</v>
      </c>
      <c r="F271" s="163" t="s">
        <v>475</v>
      </c>
      <c r="G271" s="164" t="s">
        <v>228</v>
      </c>
      <c r="H271" s="165" t="n">
        <v>1</v>
      </c>
      <c r="I271" s="166"/>
      <c r="J271" s="167" t="n">
        <f aca="false">ROUND(I271*H271,2)</f>
        <v>0</v>
      </c>
      <c r="K271" s="163" t="s">
        <v>143</v>
      </c>
      <c r="L271" s="23"/>
      <c r="M271" s="168"/>
      <c r="N271" s="169" t="s">
        <v>39</v>
      </c>
      <c r="O271" s="60"/>
      <c r="P271" s="170" t="n">
        <f aca="false">O271*H271</f>
        <v>0</v>
      </c>
      <c r="Q271" s="170" t="n">
        <v>0</v>
      </c>
      <c r="R271" s="170" t="n">
        <f aca="false">Q271*H271</f>
        <v>0</v>
      </c>
      <c r="S271" s="170" t="n">
        <v>0</v>
      </c>
      <c r="T271" s="171" t="n">
        <f aca="false">S271*H271</f>
        <v>0</v>
      </c>
      <c r="U271" s="22"/>
      <c r="V271" s="22"/>
      <c r="W271" s="22"/>
      <c r="X271" s="22"/>
      <c r="Y271" s="22"/>
      <c r="Z271" s="22"/>
      <c r="AA271" s="22"/>
      <c r="AB271" s="22"/>
      <c r="AC271" s="22"/>
      <c r="AD271" s="22"/>
      <c r="AE271" s="22"/>
      <c r="AR271" s="172" t="s">
        <v>218</v>
      </c>
      <c r="AT271" s="172" t="s">
        <v>132</v>
      </c>
      <c r="AU271" s="172" t="s">
        <v>81</v>
      </c>
      <c r="AY271" s="3" t="s">
        <v>130</v>
      </c>
      <c r="BE271" s="173" t="n">
        <f aca="false">IF(N271="základní",J271,0)</f>
        <v>0</v>
      </c>
      <c r="BF271" s="173" t="n">
        <f aca="false">IF(N271="snížená",J271,0)</f>
        <v>0</v>
      </c>
      <c r="BG271" s="173" t="n">
        <f aca="false">IF(N271="zákl. přenesená",J271,0)</f>
        <v>0</v>
      </c>
      <c r="BH271" s="173" t="n">
        <f aca="false">IF(N271="sníž. přenesená",J271,0)</f>
        <v>0</v>
      </c>
      <c r="BI271" s="173" t="n">
        <f aca="false">IF(N271="nulová",J271,0)</f>
        <v>0</v>
      </c>
      <c r="BJ271" s="3" t="s">
        <v>79</v>
      </c>
      <c r="BK271" s="173" t="n">
        <f aca="false">ROUND(I271*H271,2)</f>
        <v>0</v>
      </c>
      <c r="BL271" s="3" t="s">
        <v>218</v>
      </c>
      <c r="BM271" s="172" t="s">
        <v>476</v>
      </c>
    </row>
    <row r="272" s="174" customFormat="true" ht="12.8" hidden="false" customHeight="false" outlineLevel="0" collapsed="false">
      <c r="B272" s="175"/>
      <c r="D272" s="176" t="s">
        <v>145</v>
      </c>
      <c r="E272" s="177"/>
      <c r="F272" s="178" t="s">
        <v>79</v>
      </c>
      <c r="H272" s="179" t="n">
        <v>1</v>
      </c>
      <c r="I272" s="180"/>
      <c r="L272" s="175"/>
      <c r="M272" s="181"/>
      <c r="N272" s="182"/>
      <c r="O272" s="182"/>
      <c r="P272" s="182"/>
      <c r="Q272" s="182"/>
      <c r="R272" s="182"/>
      <c r="S272" s="182"/>
      <c r="T272" s="183"/>
      <c r="AT272" s="177" t="s">
        <v>145</v>
      </c>
      <c r="AU272" s="177" t="s">
        <v>81</v>
      </c>
      <c r="AV272" s="174" t="s">
        <v>81</v>
      </c>
      <c r="AW272" s="174" t="s">
        <v>31</v>
      </c>
      <c r="AX272" s="174" t="s">
        <v>79</v>
      </c>
      <c r="AY272" s="177" t="s">
        <v>130</v>
      </c>
    </row>
    <row r="273" s="27" customFormat="true" ht="24.15" hidden="false" customHeight="true" outlineLevel="0" collapsed="false">
      <c r="A273" s="22"/>
      <c r="B273" s="160"/>
      <c r="C273" s="184" t="s">
        <v>477</v>
      </c>
      <c r="D273" s="184" t="s">
        <v>147</v>
      </c>
      <c r="E273" s="185" t="s">
        <v>478</v>
      </c>
      <c r="F273" s="186" t="s">
        <v>479</v>
      </c>
      <c r="G273" s="187" t="s">
        <v>228</v>
      </c>
      <c r="H273" s="188" t="n">
        <v>1</v>
      </c>
      <c r="I273" s="189"/>
      <c r="J273" s="190" t="n">
        <f aca="false">ROUND(I273*H273,2)</f>
        <v>0</v>
      </c>
      <c r="K273" s="186" t="s">
        <v>143</v>
      </c>
      <c r="L273" s="191"/>
      <c r="M273" s="192"/>
      <c r="N273" s="193" t="s">
        <v>39</v>
      </c>
      <c r="O273" s="60"/>
      <c r="P273" s="170" t="n">
        <f aca="false">O273*H273</f>
        <v>0</v>
      </c>
      <c r="Q273" s="170" t="n">
        <v>0.0005</v>
      </c>
      <c r="R273" s="170" t="n">
        <f aca="false">Q273*H273</f>
        <v>0.0005</v>
      </c>
      <c r="S273" s="170" t="n">
        <v>0</v>
      </c>
      <c r="T273" s="171" t="n">
        <f aca="false">S273*H273</f>
        <v>0</v>
      </c>
      <c r="U273" s="22"/>
      <c r="V273" s="22"/>
      <c r="W273" s="22"/>
      <c r="X273" s="22"/>
      <c r="Y273" s="22"/>
      <c r="Z273" s="22"/>
      <c r="AA273" s="22"/>
      <c r="AB273" s="22"/>
      <c r="AC273" s="22"/>
      <c r="AD273" s="22"/>
      <c r="AE273" s="22"/>
      <c r="AR273" s="172" t="s">
        <v>289</v>
      </c>
      <c r="AT273" s="172" t="s">
        <v>147</v>
      </c>
      <c r="AU273" s="172" t="s">
        <v>81</v>
      </c>
      <c r="AY273" s="3" t="s">
        <v>130</v>
      </c>
      <c r="BE273" s="173" t="n">
        <f aca="false">IF(N273="základní",J273,0)</f>
        <v>0</v>
      </c>
      <c r="BF273" s="173" t="n">
        <f aca="false">IF(N273="snížená",J273,0)</f>
        <v>0</v>
      </c>
      <c r="BG273" s="173" t="n">
        <f aca="false">IF(N273="zákl. přenesená",J273,0)</f>
        <v>0</v>
      </c>
      <c r="BH273" s="173" t="n">
        <f aca="false">IF(N273="sníž. přenesená",J273,0)</f>
        <v>0</v>
      </c>
      <c r="BI273" s="173" t="n">
        <f aca="false">IF(N273="nulová",J273,0)</f>
        <v>0</v>
      </c>
      <c r="BJ273" s="3" t="s">
        <v>79</v>
      </c>
      <c r="BK273" s="173" t="n">
        <f aca="false">ROUND(I273*H273,2)</f>
        <v>0</v>
      </c>
      <c r="BL273" s="3" t="s">
        <v>218</v>
      </c>
      <c r="BM273" s="172" t="s">
        <v>480</v>
      </c>
    </row>
    <row r="274" s="27" customFormat="true" ht="16.5" hidden="false" customHeight="true" outlineLevel="0" collapsed="false">
      <c r="A274" s="22"/>
      <c r="B274" s="160"/>
      <c r="C274" s="161" t="s">
        <v>481</v>
      </c>
      <c r="D274" s="161" t="s">
        <v>132</v>
      </c>
      <c r="E274" s="162" t="s">
        <v>482</v>
      </c>
      <c r="F274" s="163" t="s">
        <v>483</v>
      </c>
      <c r="G274" s="164" t="s">
        <v>228</v>
      </c>
      <c r="H274" s="165" t="n">
        <v>2</v>
      </c>
      <c r="I274" s="166"/>
      <c r="J274" s="167" t="n">
        <f aca="false">ROUND(I274*H274,2)</f>
        <v>0</v>
      </c>
      <c r="K274" s="163" t="s">
        <v>143</v>
      </c>
      <c r="L274" s="23"/>
      <c r="M274" s="168"/>
      <c r="N274" s="169" t="s">
        <v>39</v>
      </c>
      <c r="O274" s="60"/>
      <c r="P274" s="170" t="n">
        <f aca="false">O274*H274</f>
        <v>0</v>
      </c>
      <c r="Q274" s="170" t="n">
        <v>0</v>
      </c>
      <c r="R274" s="170" t="n">
        <f aca="false">Q274*H274</f>
        <v>0</v>
      </c>
      <c r="S274" s="170" t="n">
        <v>0</v>
      </c>
      <c r="T274" s="171" t="n">
        <f aca="false">S274*H274</f>
        <v>0</v>
      </c>
      <c r="U274" s="22"/>
      <c r="V274" s="22"/>
      <c r="W274" s="22"/>
      <c r="X274" s="22"/>
      <c r="Y274" s="22"/>
      <c r="Z274" s="22"/>
      <c r="AA274" s="22"/>
      <c r="AB274" s="22"/>
      <c r="AC274" s="22"/>
      <c r="AD274" s="22"/>
      <c r="AE274" s="22"/>
      <c r="AR274" s="172" t="s">
        <v>218</v>
      </c>
      <c r="AT274" s="172" t="s">
        <v>132</v>
      </c>
      <c r="AU274" s="172" t="s">
        <v>81</v>
      </c>
      <c r="AY274" s="3" t="s">
        <v>130</v>
      </c>
      <c r="BE274" s="173" t="n">
        <f aca="false">IF(N274="základní",J274,0)</f>
        <v>0</v>
      </c>
      <c r="BF274" s="173" t="n">
        <f aca="false">IF(N274="snížená",J274,0)</f>
        <v>0</v>
      </c>
      <c r="BG274" s="173" t="n">
        <f aca="false">IF(N274="zákl. přenesená",J274,0)</f>
        <v>0</v>
      </c>
      <c r="BH274" s="173" t="n">
        <f aca="false">IF(N274="sníž. přenesená",J274,0)</f>
        <v>0</v>
      </c>
      <c r="BI274" s="173" t="n">
        <f aca="false">IF(N274="nulová",J274,0)</f>
        <v>0</v>
      </c>
      <c r="BJ274" s="3" t="s">
        <v>79</v>
      </c>
      <c r="BK274" s="173" t="n">
        <f aca="false">ROUND(I274*H274,2)</f>
        <v>0</v>
      </c>
      <c r="BL274" s="3" t="s">
        <v>218</v>
      </c>
      <c r="BM274" s="172" t="s">
        <v>484</v>
      </c>
    </row>
    <row r="275" s="174" customFormat="true" ht="12.8" hidden="false" customHeight="false" outlineLevel="0" collapsed="false">
      <c r="B275" s="175"/>
      <c r="D275" s="176" t="s">
        <v>145</v>
      </c>
      <c r="E275" s="177"/>
      <c r="F275" s="178" t="s">
        <v>81</v>
      </c>
      <c r="H275" s="179" t="n">
        <v>2</v>
      </c>
      <c r="I275" s="180"/>
      <c r="L275" s="175"/>
      <c r="M275" s="181"/>
      <c r="N275" s="182"/>
      <c r="O275" s="182"/>
      <c r="P275" s="182"/>
      <c r="Q275" s="182"/>
      <c r="R275" s="182"/>
      <c r="S275" s="182"/>
      <c r="T275" s="183"/>
      <c r="AT275" s="177" t="s">
        <v>145</v>
      </c>
      <c r="AU275" s="177" t="s">
        <v>81</v>
      </c>
      <c r="AV275" s="174" t="s">
        <v>81</v>
      </c>
      <c r="AW275" s="174" t="s">
        <v>31</v>
      </c>
      <c r="AX275" s="174" t="s">
        <v>79</v>
      </c>
      <c r="AY275" s="177" t="s">
        <v>130</v>
      </c>
    </row>
    <row r="276" s="27" customFormat="true" ht="24.15" hidden="false" customHeight="true" outlineLevel="0" collapsed="false">
      <c r="A276" s="22"/>
      <c r="B276" s="160"/>
      <c r="C276" s="184" t="s">
        <v>485</v>
      </c>
      <c r="D276" s="184" t="s">
        <v>147</v>
      </c>
      <c r="E276" s="185" t="s">
        <v>486</v>
      </c>
      <c r="F276" s="186" t="s">
        <v>487</v>
      </c>
      <c r="G276" s="187" t="s">
        <v>228</v>
      </c>
      <c r="H276" s="188" t="n">
        <v>2</v>
      </c>
      <c r="I276" s="189"/>
      <c r="J276" s="190" t="n">
        <f aca="false">ROUND(I276*H276,2)</f>
        <v>0</v>
      </c>
      <c r="K276" s="186" t="s">
        <v>143</v>
      </c>
      <c r="L276" s="191"/>
      <c r="M276" s="192"/>
      <c r="N276" s="193" t="s">
        <v>39</v>
      </c>
      <c r="O276" s="60"/>
      <c r="P276" s="170" t="n">
        <f aca="false">O276*H276</f>
        <v>0</v>
      </c>
      <c r="Q276" s="170" t="n">
        <v>0.0013</v>
      </c>
      <c r="R276" s="170" t="n">
        <f aca="false">Q276*H276</f>
        <v>0.0026</v>
      </c>
      <c r="S276" s="170" t="n">
        <v>0</v>
      </c>
      <c r="T276" s="171" t="n">
        <f aca="false">S276*H276</f>
        <v>0</v>
      </c>
      <c r="U276" s="22"/>
      <c r="V276" s="22"/>
      <c r="W276" s="22"/>
      <c r="X276" s="22"/>
      <c r="Y276" s="22"/>
      <c r="Z276" s="22"/>
      <c r="AA276" s="22"/>
      <c r="AB276" s="22"/>
      <c r="AC276" s="22"/>
      <c r="AD276" s="22"/>
      <c r="AE276" s="22"/>
      <c r="AR276" s="172" t="s">
        <v>289</v>
      </c>
      <c r="AT276" s="172" t="s">
        <v>147</v>
      </c>
      <c r="AU276" s="172" t="s">
        <v>81</v>
      </c>
      <c r="AY276" s="3" t="s">
        <v>130</v>
      </c>
      <c r="BE276" s="173" t="n">
        <f aca="false">IF(N276="základní",J276,0)</f>
        <v>0</v>
      </c>
      <c r="BF276" s="173" t="n">
        <f aca="false">IF(N276="snížená",J276,0)</f>
        <v>0</v>
      </c>
      <c r="BG276" s="173" t="n">
        <f aca="false">IF(N276="zákl. přenesená",J276,0)</f>
        <v>0</v>
      </c>
      <c r="BH276" s="173" t="n">
        <f aca="false">IF(N276="sníž. přenesená",J276,0)</f>
        <v>0</v>
      </c>
      <c r="BI276" s="173" t="n">
        <f aca="false">IF(N276="nulová",J276,0)</f>
        <v>0</v>
      </c>
      <c r="BJ276" s="3" t="s">
        <v>79</v>
      </c>
      <c r="BK276" s="173" t="n">
        <f aca="false">ROUND(I276*H276,2)</f>
        <v>0</v>
      </c>
      <c r="BL276" s="3" t="s">
        <v>218</v>
      </c>
      <c r="BM276" s="172" t="s">
        <v>488</v>
      </c>
    </row>
    <row r="277" s="27" customFormat="true" ht="16.5" hidden="false" customHeight="true" outlineLevel="0" collapsed="false">
      <c r="A277" s="22"/>
      <c r="B277" s="160"/>
      <c r="C277" s="161" t="s">
        <v>489</v>
      </c>
      <c r="D277" s="161" t="s">
        <v>132</v>
      </c>
      <c r="E277" s="162" t="s">
        <v>490</v>
      </c>
      <c r="F277" s="163" t="s">
        <v>491</v>
      </c>
      <c r="G277" s="164" t="s">
        <v>435</v>
      </c>
      <c r="H277" s="165" t="n">
        <v>1</v>
      </c>
      <c r="I277" s="166"/>
      <c r="J277" s="167" t="n">
        <f aca="false">ROUND(I277*H277,2)</f>
        <v>0</v>
      </c>
      <c r="K277" s="163" t="s">
        <v>143</v>
      </c>
      <c r="L277" s="23"/>
      <c r="M277" s="168"/>
      <c r="N277" s="169" t="s">
        <v>39</v>
      </c>
      <c r="O277" s="60"/>
      <c r="P277" s="170" t="n">
        <f aca="false">O277*H277</f>
        <v>0</v>
      </c>
      <c r="Q277" s="170" t="n">
        <v>0</v>
      </c>
      <c r="R277" s="170" t="n">
        <f aca="false">Q277*H277</f>
        <v>0</v>
      </c>
      <c r="S277" s="170" t="n">
        <v>0.00086</v>
      </c>
      <c r="T277" s="171" t="n">
        <f aca="false">S277*H277</f>
        <v>0.00086</v>
      </c>
      <c r="U277" s="22"/>
      <c r="V277" s="22"/>
      <c r="W277" s="22"/>
      <c r="X277" s="22"/>
      <c r="Y277" s="22"/>
      <c r="Z277" s="22"/>
      <c r="AA277" s="22"/>
      <c r="AB277" s="22"/>
      <c r="AC277" s="22"/>
      <c r="AD277" s="22"/>
      <c r="AE277" s="22"/>
      <c r="AR277" s="172" t="s">
        <v>218</v>
      </c>
      <c r="AT277" s="172" t="s">
        <v>132</v>
      </c>
      <c r="AU277" s="172" t="s">
        <v>81</v>
      </c>
      <c r="AY277" s="3" t="s">
        <v>130</v>
      </c>
      <c r="BE277" s="173" t="n">
        <f aca="false">IF(N277="základní",J277,0)</f>
        <v>0</v>
      </c>
      <c r="BF277" s="173" t="n">
        <f aca="false">IF(N277="snížená",J277,0)</f>
        <v>0</v>
      </c>
      <c r="BG277" s="173" t="n">
        <f aca="false">IF(N277="zákl. přenesená",J277,0)</f>
        <v>0</v>
      </c>
      <c r="BH277" s="173" t="n">
        <f aca="false">IF(N277="sníž. přenesená",J277,0)</f>
        <v>0</v>
      </c>
      <c r="BI277" s="173" t="n">
        <f aca="false">IF(N277="nulová",J277,0)</f>
        <v>0</v>
      </c>
      <c r="BJ277" s="3" t="s">
        <v>79</v>
      </c>
      <c r="BK277" s="173" t="n">
        <f aca="false">ROUND(I277*H277,2)</f>
        <v>0</v>
      </c>
      <c r="BL277" s="3" t="s">
        <v>218</v>
      </c>
      <c r="BM277" s="172" t="s">
        <v>492</v>
      </c>
    </row>
    <row r="278" s="27" customFormat="true" ht="16.5" hidden="false" customHeight="true" outlineLevel="0" collapsed="false">
      <c r="A278" s="22"/>
      <c r="B278" s="160"/>
      <c r="C278" s="161" t="s">
        <v>493</v>
      </c>
      <c r="D278" s="161" t="s">
        <v>132</v>
      </c>
      <c r="E278" s="162" t="s">
        <v>494</v>
      </c>
      <c r="F278" s="163" t="s">
        <v>495</v>
      </c>
      <c r="G278" s="164" t="s">
        <v>435</v>
      </c>
      <c r="H278" s="165" t="n">
        <v>1</v>
      </c>
      <c r="I278" s="166"/>
      <c r="J278" s="167" t="n">
        <f aca="false">ROUND(I278*H278,2)</f>
        <v>0</v>
      </c>
      <c r="K278" s="163" t="s">
        <v>143</v>
      </c>
      <c r="L278" s="23"/>
      <c r="M278" s="168"/>
      <c r="N278" s="169" t="s">
        <v>39</v>
      </c>
      <c r="O278" s="60"/>
      <c r="P278" s="170" t="n">
        <f aca="false">O278*H278</f>
        <v>0</v>
      </c>
      <c r="Q278" s="170" t="n">
        <v>0.0018</v>
      </c>
      <c r="R278" s="170" t="n">
        <f aca="false">Q278*H278</f>
        <v>0.0018</v>
      </c>
      <c r="S278" s="170" t="n">
        <v>0</v>
      </c>
      <c r="T278" s="171" t="n">
        <f aca="false">S278*H278</f>
        <v>0</v>
      </c>
      <c r="U278" s="22"/>
      <c r="V278" s="22"/>
      <c r="W278" s="22"/>
      <c r="X278" s="22"/>
      <c r="Y278" s="22"/>
      <c r="Z278" s="22"/>
      <c r="AA278" s="22"/>
      <c r="AB278" s="22"/>
      <c r="AC278" s="22"/>
      <c r="AD278" s="22"/>
      <c r="AE278" s="22"/>
      <c r="AR278" s="172" t="s">
        <v>218</v>
      </c>
      <c r="AT278" s="172" t="s">
        <v>132</v>
      </c>
      <c r="AU278" s="172" t="s">
        <v>81</v>
      </c>
      <c r="AY278" s="3" t="s">
        <v>130</v>
      </c>
      <c r="BE278" s="173" t="n">
        <f aca="false">IF(N278="základní",J278,0)</f>
        <v>0</v>
      </c>
      <c r="BF278" s="173" t="n">
        <f aca="false">IF(N278="snížená",J278,0)</f>
        <v>0</v>
      </c>
      <c r="BG278" s="173" t="n">
        <f aca="false">IF(N278="zákl. přenesená",J278,0)</f>
        <v>0</v>
      </c>
      <c r="BH278" s="173" t="n">
        <f aca="false">IF(N278="sníž. přenesená",J278,0)</f>
        <v>0</v>
      </c>
      <c r="BI278" s="173" t="n">
        <f aca="false">IF(N278="nulová",J278,0)</f>
        <v>0</v>
      </c>
      <c r="BJ278" s="3" t="s">
        <v>79</v>
      </c>
      <c r="BK278" s="173" t="n">
        <f aca="false">ROUND(I278*H278,2)</f>
        <v>0</v>
      </c>
      <c r="BL278" s="3" t="s">
        <v>218</v>
      </c>
      <c r="BM278" s="172" t="s">
        <v>496</v>
      </c>
    </row>
    <row r="279" s="27" customFormat="true" ht="33" hidden="false" customHeight="true" outlineLevel="0" collapsed="false">
      <c r="A279" s="22"/>
      <c r="B279" s="160"/>
      <c r="C279" s="161" t="s">
        <v>497</v>
      </c>
      <c r="D279" s="161" t="s">
        <v>132</v>
      </c>
      <c r="E279" s="162" t="s">
        <v>498</v>
      </c>
      <c r="F279" s="163" t="s">
        <v>499</v>
      </c>
      <c r="G279" s="164" t="s">
        <v>135</v>
      </c>
      <c r="H279" s="165" t="n">
        <v>5</v>
      </c>
      <c r="I279" s="166"/>
      <c r="J279" s="167" t="n">
        <f aca="false">ROUND(I279*H279,2)</f>
        <v>0</v>
      </c>
      <c r="K279" s="163"/>
      <c r="L279" s="23"/>
      <c r="M279" s="168"/>
      <c r="N279" s="169" t="s">
        <v>39</v>
      </c>
      <c r="O279" s="60"/>
      <c r="P279" s="170" t="n">
        <f aca="false">O279*H279</f>
        <v>0</v>
      </c>
      <c r="Q279" s="170" t="n">
        <v>0</v>
      </c>
      <c r="R279" s="170" t="n">
        <f aca="false">Q279*H279</f>
        <v>0</v>
      </c>
      <c r="S279" s="170" t="n">
        <v>0.01024</v>
      </c>
      <c r="T279" s="171" t="n">
        <f aca="false">S279*H279</f>
        <v>0.0512</v>
      </c>
      <c r="U279" s="22"/>
      <c r="V279" s="22"/>
      <c r="W279" s="22"/>
      <c r="X279" s="22"/>
      <c r="Y279" s="22"/>
      <c r="Z279" s="22"/>
      <c r="AA279" s="22"/>
      <c r="AB279" s="22"/>
      <c r="AC279" s="22"/>
      <c r="AD279" s="22"/>
      <c r="AE279" s="22"/>
      <c r="AR279" s="172" t="s">
        <v>218</v>
      </c>
      <c r="AT279" s="172" t="s">
        <v>132</v>
      </c>
      <c r="AU279" s="172" t="s">
        <v>81</v>
      </c>
      <c r="AY279" s="3" t="s">
        <v>130</v>
      </c>
      <c r="BE279" s="173" t="n">
        <f aca="false">IF(N279="základní",J279,0)</f>
        <v>0</v>
      </c>
      <c r="BF279" s="173" t="n">
        <f aca="false">IF(N279="snížená",J279,0)</f>
        <v>0</v>
      </c>
      <c r="BG279" s="173" t="n">
        <f aca="false">IF(N279="zákl. přenesená",J279,0)</f>
        <v>0</v>
      </c>
      <c r="BH279" s="173" t="n">
        <f aca="false">IF(N279="sníž. přenesená",J279,0)</f>
        <v>0</v>
      </c>
      <c r="BI279" s="173" t="n">
        <f aca="false">IF(N279="nulová",J279,0)</f>
        <v>0</v>
      </c>
      <c r="BJ279" s="3" t="s">
        <v>79</v>
      </c>
      <c r="BK279" s="173" t="n">
        <f aca="false">ROUND(I279*H279,2)</f>
        <v>0</v>
      </c>
      <c r="BL279" s="3" t="s">
        <v>218</v>
      </c>
      <c r="BM279" s="172" t="s">
        <v>500</v>
      </c>
    </row>
    <row r="280" s="174" customFormat="true" ht="12.8" hidden="false" customHeight="false" outlineLevel="0" collapsed="false">
      <c r="B280" s="175"/>
      <c r="D280" s="176" t="s">
        <v>145</v>
      </c>
      <c r="E280" s="177"/>
      <c r="F280" s="178" t="s">
        <v>501</v>
      </c>
      <c r="H280" s="179" t="n">
        <v>2</v>
      </c>
      <c r="I280" s="180"/>
      <c r="L280" s="175"/>
      <c r="M280" s="181"/>
      <c r="N280" s="182"/>
      <c r="O280" s="182"/>
      <c r="P280" s="182"/>
      <c r="Q280" s="182"/>
      <c r="R280" s="182"/>
      <c r="S280" s="182"/>
      <c r="T280" s="183"/>
      <c r="AT280" s="177" t="s">
        <v>145</v>
      </c>
      <c r="AU280" s="177" t="s">
        <v>81</v>
      </c>
      <c r="AV280" s="174" t="s">
        <v>81</v>
      </c>
      <c r="AW280" s="174" t="s">
        <v>31</v>
      </c>
      <c r="AX280" s="174" t="s">
        <v>74</v>
      </c>
      <c r="AY280" s="177" t="s">
        <v>130</v>
      </c>
    </row>
    <row r="281" s="174" customFormat="true" ht="12.8" hidden="false" customHeight="false" outlineLevel="0" collapsed="false">
      <c r="B281" s="175"/>
      <c r="D281" s="176" t="s">
        <v>145</v>
      </c>
      <c r="E281" s="177"/>
      <c r="F281" s="178" t="s">
        <v>502</v>
      </c>
      <c r="H281" s="179" t="n">
        <v>1</v>
      </c>
      <c r="I281" s="180"/>
      <c r="L281" s="175"/>
      <c r="M281" s="181"/>
      <c r="N281" s="182"/>
      <c r="O281" s="182"/>
      <c r="P281" s="182"/>
      <c r="Q281" s="182"/>
      <c r="R281" s="182"/>
      <c r="S281" s="182"/>
      <c r="T281" s="183"/>
      <c r="AT281" s="177" t="s">
        <v>145</v>
      </c>
      <c r="AU281" s="177" t="s">
        <v>81</v>
      </c>
      <c r="AV281" s="174" t="s">
        <v>81</v>
      </c>
      <c r="AW281" s="174" t="s">
        <v>31</v>
      </c>
      <c r="AX281" s="174" t="s">
        <v>74</v>
      </c>
      <c r="AY281" s="177" t="s">
        <v>130</v>
      </c>
    </row>
    <row r="282" s="174" customFormat="true" ht="12.8" hidden="false" customHeight="false" outlineLevel="0" collapsed="false">
      <c r="B282" s="175"/>
      <c r="D282" s="176" t="s">
        <v>145</v>
      </c>
      <c r="E282" s="177"/>
      <c r="F282" s="178" t="s">
        <v>503</v>
      </c>
      <c r="H282" s="179" t="n">
        <v>1</v>
      </c>
      <c r="I282" s="180"/>
      <c r="L282" s="175"/>
      <c r="M282" s="181"/>
      <c r="N282" s="182"/>
      <c r="O282" s="182"/>
      <c r="P282" s="182"/>
      <c r="Q282" s="182"/>
      <c r="R282" s="182"/>
      <c r="S282" s="182"/>
      <c r="T282" s="183"/>
      <c r="AT282" s="177" t="s">
        <v>145</v>
      </c>
      <c r="AU282" s="177" t="s">
        <v>81</v>
      </c>
      <c r="AV282" s="174" t="s">
        <v>81</v>
      </c>
      <c r="AW282" s="174" t="s">
        <v>31</v>
      </c>
      <c r="AX282" s="174" t="s">
        <v>74</v>
      </c>
      <c r="AY282" s="177" t="s">
        <v>130</v>
      </c>
    </row>
    <row r="283" s="174" customFormat="true" ht="12.8" hidden="false" customHeight="false" outlineLevel="0" collapsed="false">
      <c r="B283" s="175"/>
      <c r="D283" s="176" t="s">
        <v>145</v>
      </c>
      <c r="E283" s="177"/>
      <c r="F283" s="178" t="s">
        <v>504</v>
      </c>
      <c r="H283" s="179" t="n">
        <v>1</v>
      </c>
      <c r="I283" s="180"/>
      <c r="L283" s="175"/>
      <c r="M283" s="181"/>
      <c r="N283" s="182"/>
      <c r="O283" s="182"/>
      <c r="P283" s="182"/>
      <c r="Q283" s="182"/>
      <c r="R283" s="182"/>
      <c r="S283" s="182"/>
      <c r="T283" s="183"/>
      <c r="AT283" s="177" t="s">
        <v>145</v>
      </c>
      <c r="AU283" s="177" t="s">
        <v>81</v>
      </c>
      <c r="AV283" s="174" t="s">
        <v>81</v>
      </c>
      <c r="AW283" s="174" t="s">
        <v>31</v>
      </c>
      <c r="AX283" s="174" t="s">
        <v>74</v>
      </c>
      <c r="AY283" s="177" t="s">
        <v>130</v>
      </c>
    </row>
    <row r="284" s="203" customFormat="true" ht="12.8" hidden="false" customHeight="false" outlineLevel="0" collapsed="false">
      <c r="B284" s="204"/>
      <c r="D284" s="176" t="s">
        <v>145</v>
      </c>
      <c r="E284" s="205"/>
      <c r="F284" s="206" t="s">
        <v>183</v>
      </c>
      <c r="H284" s="207" t="n">
        <v>5</v>
      </c>
      <c r="I284" s="208"/>
      <c r="L284" s="204"/>
      <c r="M284" s="209"/>
      <c r="N284" s="210"/>
      <c r="O284" s="210"/>
      <c r="P284" s="210"/>
      <c r="Q284" s="210"/>
      <c r="R284" s="210"/>
      <c r="S284" s="210"/>
      <c r="T284" s="211"/>
      <c r="AT284" s="205" t="s">
        <v>145</v>
      </c>
      <c r="AU284" s="205" t="s">
        <v>81</v>
      </c>
      <c r="AV284" s="203" t="s">
        <v>136</v>
      </c>
      <c r="AW284" s="203" t="s">
        <v>31</v>
      </c>
      <c r="AX284" s="203" t="s">
        <v>79</v>
      </c>
      <c r="AY284" s="205" t="s">
        <v>130</v>
      </c>
    </row>
    <row r="285" s="27" customFormat="true" ht="24.15" hidden="false" customHeight="true" outlineLevel="0" collapsed="false">
      <c r="A285" s="22"/>
      <c r="B285" s="160"/>
      <c r="C285" s="161" t="s">
        <v>505</v>
      </c>
      <c r="D285" s="161" t="s">
        <v>132</v>
      </c>
      <c r="E285" s="162" t="s">
        <v>506</v>
      </c>
      <c r="F285" s="163" t="s">
        <v>507</v>
      </c>
      <c r="G285" s="164" t="s">
        <v>228</v>
      </c>
      <c r="H285" s="165" t="n">
        <v>1</v>
      </c>
      <c r="I285" s="166"/>
      <c r="J285" s="167" t="n">
        <f aca="false">ROUND(I285*H285,2)</f>
        <v>0</v>
      </c>
      <c r="K285" s="163"/>
      <c r="L285" s="23"/>
      <c r="M285" s="168"/>
      <c r="N285" s="169" t="s">
        <v>39</v>
      </c>
      <c r="O285" s="60"/>
      <c r="P285" s="170" t="n">
        <f aca="false">O285*H285</f>
        <v>0</v>
      </c>
      <c r="Q285" s="170" t="n">
        <v>0</v>
      </c>
      <c r="R285" s="170" t="n">
        <f aca="false">Q285*H285</f>
        <v>0</v>
      </c>
      <c r="S285" s="170" t="n">
        <v>0.00124</v>
      </c>
      <c r="T285" s="171" t="n">
        <f aca="false">S285*H285</f>
        <v>0.00124</v>
      </c>
      <c r="U285" s="22"/>
      <c r="V285" s="22"/>
      <c r="W285" s="22"/>
      <c r="X285" s="22"/>
      <c r="Y285" s="22"/>
      <c r="Z285" s="22"/>
      <c r="AA285" s="22"/>
      <c r="AB285" s="22"/>
      <c r="AC285" s="22"/>
      <c r="AD285" s="22"/>
      <c r="AE285" s="22"/>
      <c r="AR285" s="172" t="s">
        <v>218</v>
      </c>
      <c r="AT285" s="172" t="s">
        <v>132</v>
      </c>
      <c r="AU285" s="172" t="s">
        <v>81</v>
      </c>
      <c r="AY285" s="3" t="s">
        <v>130</v>
      </c>
      <c r="BE285" s="173" t="n">
        <f aca="false">IF(N285="základní",J285,0)</f>
        <v>0</v>
      </c>
      <c r="BF285" s="173" t="n">
        <f aca="false">IF(N285="snížená",J285,0)</f>
        <v>0</v>
      </c>
      <c r="BG285" s="173" t="n">
        <f aca="false">IF(N285="zákl. přenesená",J285,0)</f>
        <v>0</v>
      </c>
      <c r="BH285" s="173" t="n">
        <f aca="false">IF(N285="sníž. přenesená",J285,0)</f>
        <v>0</v>
      </c>
      <c r="BI285" s="173" t="n">
        <f aca="false">IF(N285="nulová",J285,0)</f>
        <v>0</v>
      </c>
      <c r="BJ285" s="3" t="s">
        <v>79</v>
      </c>
      <c r="BK285" s="173" t="n">
        <f aca="false">ROUND(I285*H285,2)</f>
        <v>0</v>
      </c>
      <c r="BL285" s="3" t="s">
        <v>218</v>
      </c>
      <c r="BM285" s="172" t="s">
        <v>508</v>
      </c>
    </row>
    <row r="286" s="174" customFormat="true" ht="12.8" hidden="false" customHeight="false" outlineLevel="0" collapsed="false">
      <c r="B286" s="175"/>
      <c r="D286" s="176" t="s">
        <v>145</v>
      </c>
      <c r="E286" s="177"/>
      <c r="F286" s="178" t="s">
        <v>79</v>
      </c>
      <c r="H286" s="179" t="n">
        <v>1</v>
      </c>
      <c r="I286" s="180"/>
      <c r="L286" s="175"/>
      <c r="M286" s="181"/>
      <c r="N286" s="182"/>
      <c r="O286" s="182"/>
      <c r="P286" s="182"/>
      <c r="Q286" s="182"/>
      <c r="R286" s="182"/>
      <c r="S286" s="182"/>
      <c r="T286" s="183"/>
      <c r="AT286" s="177" t="s">
        <v>145</v>
      </c>
      <c r="AU286" s="177" t="s">
        <v>81</v>
      </c>
      <c r="AV286" s="174" t="s">
        <v>81</v>
      </c>
      <c r="AW286" s="174" t="s">
        <v>31</v>
      </c>
      <c r="AX286" s="174" t="s">
        <v>79</v>
      </c>
      <c r="AY286" s="177" t="s">
        <v>130</v>
      </c>
    </row>
    <row r="287" s="27" customFormat="true" ht="24.15" hidden="false" customHeight="true" outlineLevel="0" collapsed="false">
      <c r="A287" s="22"/>
      <c r="B287" s="160"/>
      <c r="C287" s="161" t="s">
        <v>509</v>
      </c>
      <c r="D287" s="161" t="s">
        <v>132</v>
      </c>
      <c r="E287" s="162" t="s">
        <v>510</v>
      </c>
      <c r="F287" s="163" t="s">
        <v>511</v>
      </c>
      <c r="G287" s="164" t="s">
        <v>228</v>
      </c>
      <c r="H287" s="165" t="n">
        <v>1</v>
      </c>
      <c r="I287" s="166"/>
      <c r="J287" s="167" t="n">
        <f aca="false">ROUND(I287*H287,2)</f>
        <v>0</v>
      </c>
      <c r="K287" s="163"/>
      <c r="L287" s="23"/>
      <c r="M287" s="168"/>
      <c r="N287" s="169" t="s">
        <v>39</v>
      </c>
      <c r="O287" s="60"/>
      <c r="P287" s="170" t="n">
        <f aca="false">O287*H287</f>
        <v>0</v>
      </c>
      <c r="Q287" s="170" t="n">
        <v>0</v>
      </c>
      <c r="R287" s="170" t="n">
        <f aca="false">Q287*H287</f>
        <v>0</v>
      </c>
      <c r="S287" s="170" t="n">
        <v>0.00124</v>
      </c>
      <c r="T287" s="171" t="n">
        <f aca="false">S287*H287</f>
        <v>0.00124</v>
      </c>
      <c r="U287" s="22"/>
      <c r="V287" s="22"/>
      <c r="W287" s="22"/>
      <c r="X287" s="22"/>
      <c r="Y287" s="22"/>
      <c r="Z287" s="22"/>
      <c r="AA287" s="22"/>
      <c r="AB287" s="22"/>
      <c r="AC287" s="22"/>
      <c r="AD287" s="22"/>
      <c r="AE287" s="22"/>
      <c r="AR287" s="172" t="s">
        <v>218</v>
      </c>
      <c r="AT287" s="172" t="s">
        <v>132</v>
      </c>
      <c r="AU287" s="172" t="s">
        <v>81</v>
      </c>
      <c r="AY287" s="3" t="s">
        <v>130</v>
      </c>
      <c r="BE287" s="173" t="n">
        <f aca="false">IF(N287="základní",J287,0)</f>
        <v>0</v>
      </c>
      <c r="BF287" s="173" t="n">
        <f aca="false">IF(N287="snížená",J287,0)</f>
        <v>0</v>
      </c>
      <c r="BG287" s="173" t="n">
        <f aca="false">IF(N287="zákl. přenesená",J287,0)</f>
        <v>0</v>
      </c>
      <c r="BH287" s="173" t="n">
        <f aca="false">IF(N287="sníž. přenesená",J287,0)</f>
        <v>0</v>
      </c>
      <c r="BI287" s="173" t="n">
        <f aca="false">IF(N287="nulová",J287,0)</f>
        <v>0</v>
      </c>
      <c r="BJ287" s="3" t="s">
        <v>79</v>
      </c>
      <c r="BK287" s="173" t="n">
        <f aca="false">ROUND(I287*H287,2)</f>
        <v>0</v>
      </c>
      <c r="BL287" s="3" t="s">
        <v>218</v>
      </c>
      <c r="BM287" s="172" t="s">
        <v>512</v>
      </c>
    </row>
    <row r="288" s="174" customFormat="true" ht="12.8" hidden="false" customHeight="false" outlineLevel="0" collapsed="false">
      <c r="B288" s="175"/>
      <c r="D288" s="176" t="s">
        <v>145</v>
      </c>
      <c r="E288" s="177"/>
      <c r="F288" s="178" t="s">
        <v>79</v>
      </c>
      <c r="H288" s="179" t="n">
        <v>1</v>
      </c>
      <c r="I288" s="180"/>
      <c r="L288" s="175"/>
      <c r="M288" s="181"/>
      <c r="N288" s="182"/>
      <c r="O288" s="182"/>
      <c r="P288" s="182"/>
      <c r="Q288" s="182"/>
      <c r="R288" s="182"/>
      <c r="S288" s="182"/>
      <c r="T288" s="183"/>
      <c r="AT288" s="177" t="s">
        <v>145</v>
      </c>
      <c r="AU288" s="177" t="s">
        <v>81</v>
      </c>
      <c r="AV288" s="174" t="s">
        <v>81</v>
      </c>
      <c r="AW288" s="174" t="s">
        <v>31</v>
      </c>
      <c r="AX288" s="174" t="s">
        <v>79</v>
      </c>
      <c r="AY288" s="177" t="s">
        <v>130</v>
      </c>
    </row>
    <row r="289" s="27" customFormat="true" ht="16.5" hidden="false" customHeight="true" outlineLevel="0" collapsed="false">
      <c r="A289" s="22"/>
      <c r="B289" s="160"/>
      <c r="C289" s="161" t="s">
        <v>513</v>
      </c>
      <c r="D289" s="161" t="s">
        <v>132</v>
      </c>
      <c r="E289" s="162" t="s">
        <v>514</v>
      </c>
      <c r="F289" s="163" t="s">
        <v>515</v>
      </c>
      <c r="G289" s="164" t="s">
        <v>228</v>
      </c>
      <c r="H289" s="165" t="n">
        <v>1</v>
      </c>
      <c r="I289" s="166"/>
      <c r="J289" s="167" t="n">
        <f aca="false">ROUND(I289*H289,2)</f>
        <v>0</v>
      </c>
      <c r="K289" s="163"/>
      <c r="L289" s="23"/>
      <c r="M289" s="168"/>
      <c r="N289" s="169" t="s">
        <v>39</v>
      </c>
      <c r="O289" s="60"/>
      <c r="P289" s="170" t="n">
        <f aca="false">O289*H289</f>
        <v>0</v>
      </c>
      <c r="Q289" s="170" t="n">
        <v>0</v>
      </c>
      <c r="R289" s="170" t="n">
        <f aca="false">Q289*H289</f>
        <v>0</v>
      </c>
      <c r="S289" s="170" t="n">
        <v>0</v>
      </c>
      <c r="T289" s="171" t="n">
        <f aca="false">S289*H289</f>
        <v>0</v>
      </c>
      <c r="U289" s="22"/>
      <c r="V289" s="22"/>
      <c r="W289" s="22"/>
      <c r="X289" s="22"/>
      <c r="Y289" s="22"/>
      <c r="Z289" s="22"/>
      <c r="AA289" s="22"/>
      <c r="AB289" s="22"/>
      <c r="AC289" s="22"/>
      <c r="AD289" s="22"/>
      <c r="AE289" s="22"/>
      <c r="AR289" s="172" t="s">
        <v>218</v>
      </c>
      <c r="AT289" s="172" t="s">
        <v>132</v>
      </c>
      <c r="AU289" s="172" t="s">
        <v>81</v>
      </c>
      <c r="AY289" s="3" t="s">
        <v>130</v>
      </c>
      <c r="BE289" s="173" t="n">
        <f aca="false">IF(N289="základní",J289,0)</f>
        <v>0</v>
      </c>
      <c r="BF289" s="173" t="n">
        <f aca="false">IF(N289="snížená",J289,0)</f>
        <v>0</v>
      </c>
      <c r="BG289" s="173" t="n">
        <f aca="false">IF(N289="zákl. přenesená",J289,0)</f>
        <v>0</v>
      </c>
      <c r="BH289" s="173" t="n">
        <f aca="false">IF(N289="sníž. přenesená",J289,0)</f>
        <v>0</v>
      </c>
      <c r="BI289" s="173" t="n">
        <f aca="false">IF(N289="nulová",J289,0)</f>
        <v>0</v>
      </c>
      <c r="BJ289" s="3" t="s">
        <v>79</v>
      </c>
      <c r="BK289" s="173" t="n">
        <f aca="false">ROUND(I289*H289,2)</f>
        <v>0</v>
      </c>
      <c r="BL289" s="3" t="s">
        <v>218</v>
      </c>
      <c r="BM289" s="172" t="s">
        <v>516</v>
      </c>
    </row>
    <row r="290" s="174" customFormat="true" ht="12.8" hidden="false" customHeight="false" outlineLevel="0" collapsed="false">
      <c r="B290" s="175"/>
      <c r="D290" s="176" t="s">
        <v>145</v>
      </c>
      <c r="E290" s="177"/>
      <c r="F290" s="178" t="s">
        <v>79</v>
      </c>
      <c r="H290" s="179" t="n">
        <v>1</v>
      </c>
      <c r="I290" s="180"/>
      <c r="L290" s="175"/>
      <c r="M290" s="181"/>
      <c r="N290" s="182"/>
      <c r="O290" s="182"/>
      <c r="P290" s="182"/>
      <c r="Q290" s="182"/>
      <c r="R290" s="182"/>
      <c r="S290" s="182"/>
      <c r="T290" s="183"/>
      <c r="AT290" s="177" t="s">
        <v>145</v>
      </c>
      <c r="AU290" s="177" t="s">
        <v>81</v>
      </c>
      <c r="AV290" s="174" t="s">
        <v>81</v>
      </c>
      <c r="AW290" s="174" t="s">
        <v>31</v>
      </c>
      <c r="AX290" s="174" t="s">
        <v>79</v>
      </c>
      <c r="AY290" s="177" t="s">
        <v>130</v>
      </c>
    </row>
    <row r="291" s="27" customFormat="true" ht="24.15" hidden="false" customHeight="true" outlineLevel="0" collapsed="false">
      <c r="A291" s="22"/>
      <c r="B291" s="160"/>
      <c r="C291" s="161" t="s">
        <v>517</v>
      </c>
      <c r="D291" s="161" t="s">
        <v>132</v>
      </c>
      <c r="E291" s="162" t="s">
        <v>518</v>
      </c>
      <c r="F291" s="163" t="s">
        <v>519</v>
      </c>
      <c r="G291" s="164" t="s">
        <v>386</v>
      </c>
      <c r="H291" s="212"/>
      <c r="I291" s="166"/>
      <c r="J291" s="167" t="n">
        <f aca="false">ROUND(I291*H291,2)</f>
        <v>0</v>
      </c>
      <c r="K291" s="163" t="s">
        <v>143</v>
      </c>
      <c r="L291" s="23"/>
      <c r="M291" s="168"/>
      <c r="N291" s="169" t="s">
        <v>39</v>
      </c>
      <c r="O291" s="60"/>
      <c r="P291" s="170" t="n">
        <f aca="false">O291*H291</f>
        <v>0</v>
      </c>
      <c r="Q291" s="170" t="n">
        <v>0</v>
      </c>
      <c r="R291" s="170" t="n">
        <f aca="false">Q291*H291</f>
        <v>0</v>
      </c>
      <c r="S291" s="170" t="n">
        <v>0</v>
      </c>
      <c r="T291" s="171" t="n">
        <f aca="false">S291*H291</f>
        <v>0</v>
      </c>
      <c r="U291" s="22"/>
      <c r="V291" s="22"/>
      <c r="W291" s="22"/>
      <c r="X291" s="22"/>
      <c r="Y291" s="22"/>
      <c r="Z291" s="22"/>
      <c r="AA291" s="22"/>
      <c r="AB291" s="22"/>
      <c r="AC291" s="22"/>
      <c r="AD291" s="22"/>
      <c r="AE291" s="22"/>
      <c r="AR291" s="172" t="s">
        <v>218</v>
      </c>
      <c r="AT291" s="172" t="s">
        <v>132</v>
      </c>
      <c r="AU291" s="172" t="s">
        <v>81</v>
      </c>
      <c r="AY291" s="3" t="s">
        <v>130</v>
      </c>
      <c r="BE291" s="173" t="n">
        <f aca="false">IF(N291="základní",J291,0)</f>
        <v>0</v>
      </c>
      <c r="BF291" s="173" t="n">
        <f aca="false">IF(N291="snížená",J291,0)</f>
        <v>0</v>
      </c>
      <c r="BG291" s="173" t="n">
        <f aca="false">IF(N291="zákl. přenesená",J291,0)</f>
        <v>0</v>
      </c>
      <c r="BH291" s="173" t="n">
        <f aca="false">IF(N291="sníž. přenesená",J291,0)</f>
        <v>0</v>
      </c>
      <c r="BI291" s="173" t="n">
        <f aca="false">IF(N291="nulová",J291,0)</f>
        <v>0</v>
      </c>
      <c r="BJ291" s="3" t="s">
        <v>79</v>
      </c>
      <c r="BK291" s="173" t="n">
        <f aca="false">ROUND(I291*H291,2)</f>
        <v>0</v>
      </c>
      <c r="BL291" s="3" t="s">
        <v>218</v>
      </c>
      <c r="BM291" s="172" t="s">
        <v>520</v>
      </c>
    </row>
    <row r="292" s="146" customFormat="true" ht="22.8" hidden="false" customHeight="true" outlineLevel="0" collapsed="false">
      <c r="B292" s="147"/>
      <c r="D292" s="148" t="s">
        <v>73</v>
      </c>
      <c r="E292" s="158" t="s">
        <v>521</v>
      </c>
      <c r="F292" s="158" t="s">
        <v>522</v>
      </c>
      <c r="I292" s="150"/>
      <c r="J292" s="159" t="n">
        <f aca="false">BK292</f>
        <v>0</v>
      </c>
      <c r="L292" s="147"/>
      <c r="M292" s="152"/>
      <c r="N292" s="153"/>
      <c r="O292" s="153"/>
      <c r="P292" s="154" t="n">
        <f aca="false">SUM(P293:P295)</f>
        <v>0</v>
      </c>
      <c r="Q292" s="153"/>
      <c r="R292" s="154" t="n">
        <f aca="false">SUM(R293:R295)</f>
        <v>0.0184</v>
      </c>
      <c r="S292" s="153"/>
      <c r="T292" s="155" t="n">
        <f aca="false">SUM(T293:T295)</f>
        <v>0</v>
      </c>
      <c r="AR292" s="148" t="s">
        <v>81</v>
      </c>
      <c r="AT292" s="156" t="s">
        <v>73</v>
      </c>
      <c r="AU292" s="156" t="s">
        <v>79</v>
      </c>
      <c r="AY292" s="148" t="s">
        <v>130</v>
      </c>
      <c r="BK292" s="157" t="n">
        <f aca="false">SUM(BK293:BK295)</f>
        <v>0</v>
      </c>
    </row>
    <row r="293" s="27" customFormat="true" ht="24.15" hidden="false" customHeight="true" outlineLevel="0" collapsed="false">
      <c r="A293" s="22"/>
      <c r="B293" s="160"/>
      <c r="C293" s="161" t="s">
        <v>523</v>
      </c>
      <c r="D293" s="161" t="s">
        <v>132</v>
      </c>
      <c r="E293" s="162" t="s">
        <v>524</v>
      </c>
      <c r="F293" s="163" t="s">
        <v>525</v>
      </c>
      <c r="G293" s="164" t="s">
        <v>435</v>
      </c>
      <c r="H293" s="165" t="n">
        <v>2</v>
      </c>
      <c r="I293" s="166"/>
      <c r="J293" s="167" t="n">
        <f aca="false">ROUND(I293*H293,2)</f>
        <v>0</v>
      </c>
      <c r="K293" s="163"/>
      <c r="L293" s="23"/>
      <c r="M293" s="168"/>
      <c r="N293" s="169" t="s">
        <v>39</v>
      </c>
      <c r="O293" s="60"/>
      <c r="P293" s="170" t="n">
        <f aca="false">O293*H293</f>
        <v>0</v>
      </c>
      <c r="Q293" s="170" t="n">
        <v>0.0092</v>
      </c>
      <c r="R293" s="170" t="n">
        <f aca="false">Q293*H293</f>
        <v>0.0184</v>
      </c>
      <c r="S293" s="170" t="n">
        <v>0</v>
      </c>
      <c r="T293" s="171" t="n">
        <f aca="false">S293*H293</f>
        <v>0</v>
      </c>
      <c r="U293" s="22"/>
      <c r="V293" s="22"/>
      <c r="W293" s="22"/>
      <c r="X293" s="22"/>
      <c r="Y293" s="22"/>
      <c r="Z293" s="22"/>
      <c r="AA293" s="22"/>
      <c r="AB293" s="22"/>
      <c r="AC293" s="22"/>
      <c r="AD293" s="22"/>
      <c r="AE293" s="22"/>
      <c r="AR293" s="172" t="s">
        <v>218</v>
      </c>
      <c r="AT293" s="172" t="s">
        <v>132</v>
      </c>
      <c r="AU293" s="172" t="s">
        <v>81</v>
      </c>
      <c r="AY293" s="3" t="s">
        <v>130</v>
      </c>
      <c r="BE293" s="173" t="n">
        <f aca="false">IF(N293="základní",J293,0)</f>
        <v>0</v>
      </c>
      <c r="BF293" s="173" t="n">
        <f aca="false">IF(N293="snížená",J293,0)</f>
        <v>0</v>
      </c>
      <c r="BG293" s="173" t="n">
        <f aca="false">IF(N293="zákl. přenesená",J293,0)</f>
        <v>0</v>
      </c>
      <c r="BH293" s="173" t="n">
        <f aca="false">IF(N293="sníž. přenesená",J293,0)</f>
        <v>0</v>
      </c>
      <c r="BI293" s="173" t="n">
        <f aca="false">IF(N293="nulová",J293,0)</f>
        <v>0</v>
      </c>
      <c r="BJ293" s="3" t="s">
        <v>79</v>
      </c>
      <c r="BK293" s="173" t="n">
        <f aca="false">ROUND(I293*H293,2)</f>
        <v>0</v>
      </c>
      <c r="BL293" s="3" t="s">
        <v>218</v>
      </c>
      <c r="BM293" s="172" t="s">
        <v>526</v>
      </c>
    </row>
    <row r="294" s="174" customFormat="true" ht="12.8" hidden="false" customHeight="false" outlineLevel="0" collapsed="false">
      <c r="B294" s="175"/>
      <c r="D294" s="176" t="s">
        <v>145</v>
      </c>
      <c r="E294" s="177"/>
      <c r="F294" s="178" t="s">
        <v>81</v>
      </c>
      <c r="H294" s="179" t="n">
        <v>2</v>
      </c>
      <c r="I294" s="180"/>
      <c r="L294" s="175"/>
      <c r="M294" s="181"/>
      <c r="N294" s="182"/>
      <c r="O294" s="182"/>
      <c r="P294" s="182"/>
      <c r="Q294" s="182"/>
      <c r="R294" s="182"/>
      <c r="S294" s="182"/>
      <c r="T294" s="183"/>
      <c r="AT294" s="177" t="s">
        <v>145</v>
      </c>
      <c r="AU294" s="177" t="s">
        <v>81</v>
      </c>
      <c r="AV294" s="174" t="s">
        <v>81</v>
      </c>
      <c r="AW294" s="174" t="s">
        <v>31</v>
      </c>
      <c r="AX294" s="174" t="s">
        <v>79</v>
      </c>
      <c r="AY294" s="177" t="s">
        <v>130</v>
      </c>
    </row>
    <row r="295" s="27" customFormat="true" ht="24.15" hidden="false" customHeight="true" outlineLevel="0" collapsed="false">
      <c r="A295" s="22"/>
      <c r="B295" s="160"/>
      <c r="C295" s="161" t="s">
        <v>527</v>
      </c>
      <c r="D295" s="161" t="s">
        <v>132</v>
      </c>
      <c r="E295" s="162" t="s">
        <v>528</v>
      </c>
      <c r="F295" s="163" t="s">
        <v>529</v>
      </c>
      <c r="G295" s="164" t="s">
        <v>386</v>
      </c>
      <c r="H295" s="212"/>
      <c r="I295" s="166"/>
      <c r="J295" s="167" t="n">
        <f aca="false">ROUND(I295*H295,2)</f>
        <v>0</v>
      </c>
      <c r="K295" s="163" t="s">
        <v>143</v>
      </c>
      <c r="L295" s="23"/>
      <c r="M295" s="168"/>
      <c r="N295" s="169" t="s">
        <v>39</v>
      </c>
      <c r="O295" s="60"/>
      <c r="P295" s="170" t="n">
        <f aca="false">O295*H295</f>
        <v>0</v>
      </c>
      <c r="Q295" s="170" t="n">
        <v>0</v>
      </c>
      <c r="R295" s="170" t="n">
        <f aca="false">Q295*H295</f>
        <v>0</v>
      </c>
      <c r="S295" s="170" t="n">
        <v>0</v>
      </c>
      <c r="T295" s="171" t="n">
        <f aca="false">S295*H295</f>
        <v>0</v>
      </c>
      <c r="U295" s="22"/>
      <c r="V295" s="22"/>
      <c r="W295" s="22"/>
      <c r="X295" s="22"/>
      <c r="Y295" s="22"/>
      <c r="Z295" s="22"/>
      <c r="AA295" s="22"/>
      <c r="AB295" s="22"/>
      <c r="AC295" s="22"/>
      <c r="AD295" s="22"/>
      <c r="AE295" s="22"/>
      <c r="AR295" s="172" t="s">
        <v>218</v>
      </c>
      <c r="AT295" s="172" t="s">
        <v>132</v>
      </c>
      <c r="AU295" s="172" t="s">
        <v>81</v>
      </c>
      <c r="AY295" s="3" t="s">
        <v>130</v>
      </c>
      <c r="BE295" s="173" t="n">
        <f aca="false">IF(N295="základní",J295,0)</f>
        <v>0</v>
      </c>
      <c r="BF295" s="173" t="n">
        <f aca="false">IF(N295="snížená",J295,0)</f>
        <v>0</v>
      </c>
      <c r="BG295" s="173" t="n">
        <f aca="false">IF(N295="zákl. přenesená",J295,0)</f>
        <v>0</v>
      </c>
      <c r="BH295" s="173" t="n">
        <f aca="false">IF(N295="sníž. přenesená",J295,0)</f>
        <v>0</v>
      </c>
      <c r="BI295" s="173" t="n">
        <f aca="false">IF(N295="nulová",J295,0)</f>
        <v>0</v>
      </c>
      <c r="BJ295" s="3" t="s">
        <v>79</v>
      </c>
      <c r="BK295" s="173" t="n">
        <f aca="false">ROUND(I295*H295,2)</f>
        <v>0</v>
      </c>
      <c r="BL295" s="3" t="s">
        <v>218</v>
      </c>
      <c r="BM295" s="172" t="s">
        <v>530</v>
      </c>
    </row>
    <row r="296" s="146" customFormat="true" ht="22.8" hidden="false" customHeight="true" outlineLevel="0" collapsed="false">
      <c r="B296" s="147"/>
      <c r="D296" s="148" t="s">
        <v>73</v>
      </c>
      <c r="E296" s="158" t="s">
        <v>531</v>
      </c>
      <c r="F296" s="158" t="s">
        <v>532</v>
      </c>
      <c r="I296" s="150"/>
      <c r="J296" s="159" t="n">
        <f aca="false">BK296</f>
        <v>0</v>
      </c>
      <c r="L296" s="147"/>
      <c r="M296" s="152"/>
      <c r="N296" s="153"/>
      <c r="O296" s="153"/>
      <c r="P296" s="154" t="n">
        <f aca="false">SUM(P297:P302)</f>
        <v>0</v>
      </c>
      <c r="Q296" s="153"/>
      <c r="R296" s="154" t="n">
        <f aca="false">SUM(R297:R302)</f>
        <v>0.001</v>
      </c>
      <c r="S296" s="153"/>
      <c r="T296" s="155" t="n">
        <f aca="false">SUM(T297:T302)</f>
        <v>0.00135</v>
      </c>
      <c r="AR296" s="148" t="s">
        <v>81</v>
      </c>
      <c r="AT296" s="156" t="s">
        <v>73</v>
      </c>
      <c r="AU296" s="156" t="s">
        <v>79</v>
      </c>
      <c r="AY296" s="148" t="s">
        <v>130</v>
      </c>
      <c r="BK296" s="157" t="n">
        <f aca="false">SUM(BK297:BK302)</f>
        <v>0</v>
      </c>
    </row>
    <row r="297" s="27" customFormat="true" ht="24.15" hidden="false" customHeight="true" outlineLevel="0" collapsed="false">
      <c r="A297" s="22"/>
      <c r="B297" s="160"/>
      <c r="C297" s="161" t="s">
        <v>533</v>
      </c>
      <c r="D297" s="161" t="s">
        <v>132</v>
      </c>
      <c r="E297" s="162" t="s">
        <v>534</v>
      </c>
      <c r="F297" s="163" t="s">
        <v>535</v>
      </c>
      <c r="G297" s="164" t="s">
        <v>228</v>
      </c>
      <c r="H297" s="165" t="n">
        <v>1</v>
      </c>
      <c r="I297" s="166"/>
      <c r="J297" s="167" t="n">
        <f aca="false">ROUND(I297*H297,2)</f>
        <v>0</v>
      </c>
      <c r="K297" s="163" t="s">
        <v>143</v>
      </c>
      <c r="L297" s="23"/>
      <c r="M297" s="168"/>
      <c r="N297" s="169" t="s">
        <v>39</v>
      </c>
      <c r="O297" s="60"/>
      <c r="P297" s="170" t="n">
        <f aca="false">O297*H297</f>
        <v>0</v>
      </c>
      <c r="Q297" s="170" t="n">
        <v>4E-005</v>
      </c>
      <c r="R297" s="170" t="n">
        <f aca="false">Q297*H297</f>
        <v>4E-005</v>
      </c>
      <c r="S297" s="170" t="n">
        <v>0.00045</v>
      </c>
      <c r="T297" s="171" t="n">
        <f aca="false">S297*H297</f>
        <v>0.00045</v>
      </c>
      <c r="U297" s="22"/>
      <c r="V297" s="22"/>
      <c r="W297" s="22"/>
      <c r="X297" s="22"/>
      <c r="Y297" s="22"/>
      <c r="Z297" s="22"/>
      <c r="AA297" s="22"/>
      <c r="AB297" s="22"/>
      <c r="AC297" s="22"/>
      <c r="AD297" s="22"/>
      <c r="AE297" s="22"/>
      <c r="AR297" s="172" t="s">
        <v>218</v>
      </c>
      <c r="AT297" s="172" t="s">
        <v>132</v>
      </c>
      <c r="AU297" s="172" t="s">
        <v>81</v>
      </c>
      <c r="AY297" s="3" t="s">
        <v>130</v>
      </c>
      <c r="BE297" s="173" t="n">
        <f aca="false">IF(N297="základní",J297,0)</f>
        <v>0</v>
      </c>
      <c r="BF297" s="173" t="n">
        <f aca="false">IF(N297="snížená",J297,0)</f>
        <v>0</v>
      </c>
      <c r="BG297" s="173" t="n">
        <f aca="false">IF(N297="zákl. přenesená",J297,0)</f>
        <v>0</v>
      </c>
      <c r="BH297" s="173" t="n">
        <f aca="false">IF(N297="sníž. přenesená",J297,0)</f>
        <v>0</v>
      </c>
      <c r="BI297" s="173" t="n">
        <f aca="false">IF(N297="nulová",J297,0)</f>
        <v>0</v>
      </c>
      <c r="BJ297" s="3" t="s">
        <v>79</v>
      </c>
      <c r="BK297" s="173" t="n">
        <f aca="false">ROUND(I297*H297,2)</f>
        <v>0</v>
      </c>
      <c r="BL297" s="3" t="s">
        <v>218</v>
      </c>
      <c r="BM297" s="172" t="s">
        <v>536</v>
      </c>
    </row>
    <row r="298" s="27" customFormat="true" ht="24.15" hidden="false" customHeight="true" outlineLevel="0" collapsed="false">
      <c r="A298" s="22"/>
      <c r="B298" s="160"/>
      <c r="C298" s="161" t="s">
        <v>537</v>
      </c>
      <c r="D298" s="161" t="s">
        <v>132</v>
      </c>
      <c r="E298" s="162" t="s">
        <v>538</v>
      </c>
      <c r="F298" s="163" t="s">
        <v>539</v>
      </c>
      <c r="G298" s="164" t="s">
        <v>228</v>
      </c>
      <c r="H298" s="165" t="n">
        <v>2</v>
      </c>
      <c r="I298" s="166"/>
      <c r="J298" s="167" t="n">
        <f aca="false">ROUND(I298*H298,2)</f>
        <v>0</v>
      </c>
      <c r="K298" s="163" t="s">
        <v>143</v>
      </c>
      <c r="L298" s="23"/>
      <c r="M298" s="168"/>
      <c r="N298" s="169" t="s">
        <v>39</v>
      </c>
      <c r="O298" s="60"/>
      <c r="P298" s="170" t="n">
        <f aca="false">O298*H298</f>
        <v>0</v>
      </c>
      <c r="Q298" s="170" t="n">
        <v>9E-005</v>
      </c>
      <c r="R298" s="170" t="n">
        <f aca="false">Q298*H298</f>
        <v>0.00018</v>
      </c>
      <c r="S298" s="170" t="n">
        <v>0.00045</v>
      </c>
      <c r="T298" s="171" t="n">
        <f aca="false">S298*H298</f>
        <v>0.0009</v>
      </c>
      <c r="U298" s="22"/>
      <c r="V298" s="22"/>
      <c r="W298" s="22"/>
      <c r="X298" s="22"/>
      <c r="Y298" s="22"/>
      <c r="Z298" s="22"/>
      <c r="AA298" s="22"/>
      <c r="AB298" s="22"/>
      <c r="AC298" s="22"/>
      <c r="AD298" s="22"/>
      <c r="AE298" s="22"/>
      <c r="AR298" s="172" t="s">
        <v>218</v>
      </c>
      <c r="AT298" s="172" t="s">
        <v>132</v>
      </c>
      <c r="AU298" s="172" t="s">
        <v>81</v>
      </c>
      <c r="AY298" s="3" t="s">
        <v>130</v>
      </c>
      <c r="BE298" s="173" t="n">
        <f aca="false">IF(N298="základní",J298,0)</f>
        <v>0</v>
      </c>
      <c r="BF298" s="173" t="n">
        <f aca="false">IF(N298="snížená",J298,0)</f>
        <v>0</v>
      </c>
      <c r="BG298" s="173" t="n">
        <f aca="false">IF(N298="zákl. přenesená",J298,0)</f>
        <v>0</v>
      </c>
      <c r="BH298" s="173" t="n">
        <f aca="false">IF(N298="sníž. přenesená",J298,0)</f>
        <v>0</v>
      </c>
      <c r="BI298" s="173" t="n">
        <f aca="false">IF(N298="nulová",J298,0)</f>
        <v>0</v>
      </c>
      <c r="BJ298" s="3" t="s">
        <v>79</v>
      </c>
      <c r="BK298" s="173" t="n">
        <f aca="false">ROUND(I298*H298,2)</f>
        <v>0</v>
      </c>
      <c r="BL298" s="3" t="s">
        <v>218</v>
      </c>
      <c r="BM298" s="172" t="s">
        <v>540</v>
      </c>
    </row>
    <row r="299" s="27" customFormat="true" ht="24.15" hidden="false" customHeight="true" outlineLevel="0" collapsed="false">
      <c r="A299" s="22"/>
      <c r="B299" s="160"/>
      <c r="C299" s="161" t="s">
        <v>541</v>
      </c>
      <c r="D299" s="161" t="s">
        <v>132</v>
      </c>
      <c r="E299" s="162" t="s">
        <v>542</v>
      </c>
      <c r="F299" s="163" t="s">
        <v>543</v>
      </c>
      <c r="G299" s="164" t="s">
        <v>228</v>
      </c>
      <c r="H299" s="165" t="n">
        <v>1</v>
      </c>
      <c r="I299" s="166"/>
      <c r="J299" s="167" t="n">
        <f aca="false">ROUND(I299*H299,2)</f>
        <v>0</v>
      </c>
      <c r="K299" s="163" t="s">
        <v>143</v>
      </c>
      <c r="L299" s="23"/>
      <c r="M299" s="168"/>
      <c r="N299" s="169" t="s">
        <v>39</v>
      </c>
      <c r="O299" s="60"/>
      <c r="P299" s="170" t="n">
        <f aca="false">O299*H299</f>
        <v>0</v>
      </c>
      <c r="Q299" s="170" t="n">
        <v>0.00026</v>
      </c>
      <c r="R299" s="170" t="n">
        <f aca="false">Q299*H299</f>
        <v>0.00026</v>
      </c>
      <c r="S299" s="170" t="n">
        <v>0</v>
      </c>
      <c r="T299" s="171" t="n">
        <f aca="false">S299*H299</f>
        <v>0</v>
      </c>
      <c r="U299" s="22"/>
      <c r="V299" s="22"/>
      <c r="W299" s="22"/>
      <c r="X299" s="22"/>
      <c r="Y299" s="22"/>
      <c r="Z299" s="22"/>
      <c r="AA299" s="22"/>
      <c r="AB299" s="22"/>
      <c r="AC299" s="22"/>
      <c r="AD299" s="22"/>
      <c r="AE299" s="22"/>
      <c r="AR299" s="172" t="s">
        <v>218</v>
      </c>
      <c r="AT299" s="172" t="s">
        <v>132</v>
      </c>
      <c r="AU299" s="172" t="s">
        <v>81</v>
      </c>
      <c r="AY299" s="3" t="s">
        <v>130</v>
      </c>
      <c r="BE299" s="173" t="n">
        <f aca="false">IF(N299="základní",J299,0)</f>
        <v>0</v>
      </c>
      <c r="BF299" s="173" t="n">
        <f aca="false">IF(N299="snížená",J299,0)</f>
        <v>0</v>
      </c>
      <c r="BG299" s="173" t="n">
        <f aca="false">IF(N299="zákl. přenesená",J299,0)</f>
        <v>0</v>
      </c>
      <c r="BH299" s="173" t="n">
        <f aca="false">IF(N299="sníž. přenesená",J299,0)</f>
        <v>0</v>
      </c>
      <c r="BI299" s="173" t="n">
        <f aca="false">IF(N299="nulová",J299,0)</f>
        <v>0</v>
      </c>
      <c r="BJ299" s="3" t="s">
        <v>79</v>
      </c>
      <c r="BK299" s="173" t="n">
        <f aca="false">ROUND(I299*H299,2)</f>
        <v>0</v>
      </c>
      <c r="BL299" s="3" t="s">
        <v>218</v>
      </c>
      <c r="BM299" s="172" t="s">
        <v>544</v>
      </c>
    </row>
    <row r="300" s="27" customFormat="true" ht="24.15" hidden="false" customHeight="true" outlineLevel="0" collapsed="false">
      <c r="A300" s="22"/>
      <c r="B300" s="160"/>
      <c r="C300" s="161" t="s">
        <v>545</v>
      </c>
      <c r="D300" s="161" t="s">
        <v>132</v>
      </c>
      <c r="E300" s="162" t="s">
        <v>546</v>
      </c>
      <c r="F300" s="163" t="s">
        <v>547</v>
      </c>
      <c r="G300" s="164" t="s">
        <v>228</v>
      </c>
      <c r="H300" s="165" t="n">
        <v>1</v>
      </c>
      <c r="I300" s="166"/>
      <c r="J300" s="167" t="n">
        <f aca="false">ROUND(I300*H300,2)</f>
        <v>0</v>
      </c>
      <c r="K300" s="163" t="s">
        <v>143</v>
      </c>
      <c r="L300" s="23"/>
      <c r="M300" s="168"/>
      <c r="N300" s="169" t="s">
        <v>39</v>
      </c>
      <c r="O300" s="60"/>
      <c r="P300" s="170" t="n">
        <f aca="false">O300*H300</f>
        <v>0</v>
      </c>
      <c r="Q300" s="170" t="n">
        <v>0.00028</v>
      </c>
      <c r="R300" s="170" t="n">
        <f aca="false">Q300*H300</f>
        <v>0.00028</v>
      </c>
      <c r="S300" s="170" t="n">
        <v>0</v>
      </c>
      <c r="T300" s="171" t="n">
        <f aca="false">S300*H300</f>
        <v>0</v>
      </c>
      <c r="U300" s="22"/>
      <c r="V300" s="22"/>
      <c r="W300" s="22"/>
      <c r="X300" s="22"/>
      <c r="Y300" s="22"/>
      <c r="Z300" s="22"/>
      <c r="AA300" s="22"/>
      <c r="AB300" s="22"/>
      <c r="AC300" s="22"/>
      <c r="AD300" s="22"/>
      <c r="AE300" s="22"/>
      <c r="AR300" s="172" t="s">
        <v>218</v>
      </c>
      <c r="AT300" s="172" t="s">
        <v>132</v>
      </c>
      <c r="AU300" s="172" t="s">
        <v>81</v>
      </c>
      <c r="AY300" s="3" t="s">
        <v>130</v>
      </c>
      <c r="BE300" s="173" t="n">
        <f aca="false">IF(N300="základní",J300,0)</f>
        <v>0</v>
      </c>
      <c r="BF300" s="173" t="n">
        <f aca="false">IF(N300="snížená",J300,0)</f>
        <v>0</v>
      </c>
      <c r="BG300" s="173" t="n">
        <f aca="false">IF(N300="zákl. přenesená",J300,0)</f>
        <v>0</v>
      </c>
      <c r="BH300" s="173" t="n">
        <f aca="false">IF(N300="sníž. přenesená",J300,0)</f>
        <v>0</v>
      </c>
      <c r="BI300" s="173" t="n">
        <f aca="false">IF(N300="nulová",J300,0)</f>
        <v>0</v>
      </c>
      <c r="BJ300" s="3" t="s">
        <v>79</v>
      </c>
      <c r="BK300" s="173" t="n">
        <f aca="false">ROUND(I300*H300,2)</f>
        <v>0</v>
      </c>
      <c r="BL300" s="3" t="s">
        <v>218</v>
      </c>
      <c r="BM300" s="172" t="s">
        <v>548</v>
      </c>
    </row>
    <row r="301" s="27" customFormat="true" ht="24.15" hidden="false" customHeight="true" outlineLevel="0" collapsed="false">
      <c r="A301" s="22"/>
      <c r="B301" s="160"/>
      <c r="C301" s="161" t="s">
        <v>549</v>
      </c>
      <c r="D301" s="161" t="s">
        <v>132</v>
      </c>
      <c r="E301" s="162" t="s">
        <v>550</v>
      </c>
      <c r="F301" s="163" t="s">
        <v>551</v>
      </c>
      <c r="G301" s="164" t="s">
        <v>228</v>
      </c>
      <c r="H301" s="165" t="n">
        <v>1</v>
      </c>
      <c r="I301" s="166"/>
      <c r="J301" s="167" t="n">
        <f aca="false">ROUND(I301*H301,2)</f>
        <v>0</v>
      </c>
      <c r="K301" s="163" t="s">
        <v>143</v>
      </c>
      <c r="L301" s="23"/>
      <c r="M301" s="168"/>
      <c r="N301" s="169" t="s">
        <v>39</v>
      </c>
      <c r="O301" s="60"/>
      <c r="P301" s="170" t="n">
        <f aca="false">O301*H301</f>
        <v>0</v>
      </c>
      <c r="Q301" s="170" t="n">
        <v>0.00024</v>
      </c>
      <c r="R301" s="170" t="n">
        <f aca="false">Q301*H301</f>
        <v>0.00024</v>
      </c>
      <c r="S301" s="170" t="n">
        <v>0</v>
      </c>
      <c r="T301" s="171" t="n">
        <f aca="false">S301*H301</f>
        <v>0</v>
      </c>
      <c r="U301" s="22"/>
      <c r="V301" s="22"/>
      <c r="W301" s="22"/>
      <c r="X301" s="22"/>
      <c r="Y301" s="22"/>
      <c r="Z301" s="22"/>
      <c r="AA301" s="22"/>
      <c r="AB301" s="22"/>
      <c r="AC301" s="22"/>
      <c r="AD301" s="22"/>
      <c r="AE301" s="22"/>
      <c r="AR301" s="172" t="s">
        <v>218</v>
      </c>
      <c r="AT301" s="172" t="s">
        <v>132</v>
      </c>
      <c r="AU301" s="172" t="s">
        <v>81</v>
      </c>
      <c r="AY301" s="3" t="s">
        <v>130</v>
      </c>
      <c r="BE301" s="173" t="n">
        <f aca="false">IF(N301="základní",J301,0)</f>
        <v>0</v>
      </c>
      <c r="BF301" s="173" t="n">
        <f aca="false">IF(N301="snížená",J301,0)</f>
        <v>0</v>
      </c>
      <c r="BG301" s="173" t="n">
        <f aca="false">IF(N301="zákl. přenesená",J301,0)</f>
        <v>0</v>
      </c>
      <c r="BH301" s="173" t="n">
        <f aca="false">IF(N301="sníž. přenesená",J301,0)</f>
        <v>0</v>
      </c>
      <c r="BI301" s="173" t="n">
        <f aca="false">IF(N301="nulová",J301,0)</f>
        <v>0</v>
      </c>
      <c r="BJ301" s="3" t="s">
        <v>79</v>
      </c>
      <c r="BK301" s="173" t="n">
        <f aca="false">ROUND(I301*H301,2)</f>
        <v>0</v>
      </c>
      <c r="BL301" s="3" t="s">
        <v>218</v>
      </c>
      <c r="BM301" s="172" t="s">
        <v>552</v>
      </c>
    </row>
    <row r="302" s="27" customFormat="true" ht="24.15" hidden="false" customHeight="true" outlineLevel="0" collapsed="false">
      <c r="A302" s="22"/>
      <c r="B302" s="160"/>
      <c r="C302" s="161" t="s">
        <v>553</v>
      </c>
      <c r="D302" s="161" t="s">
        <v>132</v>
      </c>
      <c r="E302" s="162" t="s">
        <v>554</v>
      </c>
      <c r="F302" s="163" t="s">
        <v>555</v>
      </c>
      <c r="G302" s="164" t="s">
        <v>386</v>
      </c>
      <c r="H302" s="212"/>
      <c r="I302" s="166"/>
      <c r="J302" s="167" t="n">
        <f aca="false">ROUND(I302*H302,2)</f>
        <v>0</v>
      </c>
      <c r="K302" s="163" t="s">
        <v>143</v>
      </c>
      <c r="L302" s="23"/>
      <c r="M302" s="168"/>
      <c r="N302" s="169" t="s">
        <v>39</v>
      </c>
      <c r="O302" s="60"/>
      <c r="P302" s="170" t="n">
        <f aca="false">O302*H302</f>
        <v>0</v>
      </c>
      <c r="Q302" s="170" t="n">
        <v>0</v>
      </c>
      <c r="R302" s="170" t="n">
        <f aca="false">Q302*H302</f>
        <v>0</v>
      </c>
      <c r="S302" s="170" t="n">
        <v>0</v>
      </c>
      <c r="T302" s="171" t="n">
        <f aca="false">S302*H302</f>
        <v>0</v>
      </c>
      <c r="U302" s="22"/>
      <c r="V302" s="22"/>
      <c r="W302" s="22"/>
      <c r="X302" s="22"/>
      <c r="Y302" s="22"/>
      <c r="Z302" s="22"/>
      <c r="AA302" s="22"/>
      <c r="AB302" s="22"/>
      <c r="AC302" s="22"/>
      <c r="AD302" s="22"/>
      <c r="AE302" s="22"/>
      <c r="AR302" s="172" t="s">
        <v>218</v>
      </c>
      <c r="AT302" s="172" t="s">
        <v>132</v>
      </c>
      <c r="AU302" s="172" t="s">
        <v>81</v>
      </c>
      <c r="AY302" s="3" t="s">
        <v>130</v>
      </c>
      <c r="BE302" s="173" t="n">
        <f aca="false">IF(N302="základní",J302,0)</f>
        <v>0</v>
      </c>
      <c r="BF302" s="173" t="n">
        <f aca="false">IF(N302="snížená",J302,0)</f>
        <v>0</v>
      </c>
      <c r="BG302" s="173" t="n">
        <f aca="false">IF(N302="zákl. přenesená",J302,0)</f>
        <v>0</v>
      </c>
      <c r="BH302" s="173" t="n">
        <f aca="false">IF(N302="sníž. přenesená",J302,0)</f>
        <v>0</v>
      </c>
      <c r="BI302" s="173" t="n">
        <f aca="false">IF(N302="nulová",J302,0)</f>
        <v>0</v>
      </c>
      <c r="BJ302" s="3" t="s">
        <v>79</v>
      </c>
      <c r="BK302" s="173" t="n">
        <f aca="false">ROUND(I302*H302,2)</f>
        <v>0</v>
      </c>
      <c r="BL302" s="3" t="s">
        <v>218</v>
      </c>
      <c r="BM302" s="172" t="s">
        <v>556</v>
      </c>
    </row>
    <row r="303" s="146" customFormat="true" ht="22.8" hidden="false" customHeight="true" outlineLevel="0" collapsed="false">
      <c r="B303" s="147"/>
      <c r="D303" s="148" t="s">
        <v>73</v>
      </c>
      <c r="E303" s="158" t="s">
        <v>557</v>
      </c>
      <c r="F303" s="158" t="s">
        <v>558</v>
      </c>
      <c r="I303" s="150"/>
      <c r="J303" s="159" t="n">
        <f aca="false">BK303</f>
        <v>0</v>
      </c>
      <c r="L303" s="147"/>
      <c r="M303" s="152"/>
      <c r="N303" s="153"/>
      <c r="O303" s="153"/>
      <c r="P303" s="154" t="n">
        <f aca="false">SUM(P304:P310)</f>
        <v>0</v>
      </c>
      <c r="Q303" s="153"/>
      <c r="R303" s="154" t="n">
        <f aca="false">SUM(R304:R310)</f>
        <v>8E-005</v>
      </c>
      <c r="S303" s="153"/>
      <c r="T303" s="155" t="n">
        <f aca="false">SUM(T304:T310)</f>
        <v>0.02493</v>
      </c>
      <c r="AR303" s="148" t="s">
        <v>81</v>
      </c>
      <c r="AT303" s="156" t="s">
        <v>73</v>
      </c>
      <c r="AU303" s="156" t="s">
        <v>79</v>
      </c>
      <c r="AY303" s="148" t="s">
        <v>130</v>
      </c>
      <c r="BK303" s="157" t="n">
        <f aca="false">SUM(BK304:BK310)</f>
        <v>0</v>
      </c>
    </row>
    <row r="304" s="27" customFormat="true" ht="24.15" hidden="false" customHeight="true" outlineLevel="0" collapsed="false">
      <c r="A304" s="22"/>
      <c r="B304" s="160"/>
      <c r="C304" s="161" t="s">
        <v>559</v>
      </c>
      <c r="D304" s="161" t="s">
        <v>132</v>
      </c>
      <c r="E304" s="162" t="s">
        <v>560</v>
      </c>
      <c r="F304" s="163" t="s">
        <v>561</v>
      </c>
      <c r="G304" s="164" t="s">
        <v>228</v>
      </c>
      <c r="H304" s="165" t="n">
        <v>1</v>
      </c>
      <c r="I304" s="166"/>
      <c r="J304" s="167" t="n">
        <f aca="false">ROUND(I304*H304,2)</f>
        <v>0</v>
      </c>
      <c r="K304" s="163" t="s">
        <v>143</v>
      </c>
      <c r="L304" s="23"/>
      <c r="M304" s="168"/>
      <c r="N304" s="169" t="s">
        <v>39</v>
      </c>
      <c r="O304" s="60"/>
      <c r="P304" s="170" t="n">
        <f aca="false">O304*H304</f>
        <v>0</v>
      </c>
      <c r="Q304" s="170" t="n">
        <v>8E-005</v>
      </c>
      <c r="R304" s="170" t="n">
        <f aca="false">Q304*H304</f>
        <v>8E-005</v>
      </c>
      <c r="S304" s="170" t="n">
        <v>0.02493</v>
      </c>
      <c r="T304" s="171" t="n">
        <f aca="false">S304*H304</f>
        <v>0.02493</v>
      </c>
      <c r="U304" s="22"/>
      <c r="V304" s="22"/>
      <c r="W304" s="22"/>
      <c r="X304" s="22"/>
      <c r="Y304" s="22"/>
      <c r="Z304" s="22"/>
      <c r="AA304" s="22"/>
      <c r="AB304" s="22"/>
      <c r="AC304" s="22"/>
      <c r="AD304" s="22"/>
      <c r="AE304" s="22"/>
      <c r="AR304" s="172" t="s">
        <v>218</v>
      </c>
      <c r="AT304" s="172" t="s">
        <v>132</v>
      </c>
      <c r="AU304" s="172" t="s">
        <v>81</v>
      </c>
      <c r="AY304" s="3" t="s">
        <v>130</v>
      </c>
      <c r="BE304" s="173" t="n">
        <f aca="false">IF(N304="základní",J304,0)</f>
        <v>0</v>
      </c>
      <c r="BF304" s="173" t="n">
        <f aca="false">IF(N304="snížená",J304,0)</f>
        <v>0</v>
      </c>
      <c r="BG304" s="173" t="n">
        <f aca="false">IF(N304="zákl. přenesená",J304,0)</f>
        <v>0</v>
      </c>
      <c r="BH304" s="173" t="n">
        <f aca="false">IF(N304="sníž. přenesená",J304,0)</f>
        <v>0</v>
      </c>
      <c r="BI304" s="173" t="n">
        <f aca="false">IF(N304="nulová",J304,0)</f>
        <v>0</v>
      </c>
      <c r="BJ304" s="3" t="s">
        <v>79</v>
      </c>
      <c r="BK304" s="173" t="n">
        <f aca="false">ROUND(I304*H304,2)</f>
        <v>0</v>
      </c>
      <c r="BL304" s="3" t="s">
        <v>218</v>
      </c>
      <c r="BM304" s="172" t="s">
        <v>562</v>
      </c>
    </row>
    <row r="305" s="27" customFormat="true" ht="24.15" hidden="false" customHeight="true" outlineLevel="0" collapsed="false">
      <c r="A305" s="22"/>
      <c r="B305" s="160"/>
      <c r="C305" s="161" t="s">
        <v>563</v>
      </c>
      <c r="D305" s="161" t="s">
        <v>132</v>
      </c>
      <c r="E305" s="162" t="s">
        <v>564</v>
      </c>
      <c r="F305" s="163" t="s">
        <v>565</v>
      </c>
      <c r="G305" s="164" t="s">
        <v>228</v>
      </c>
      <c r="H305" s="165" t="n">
        <v>1</v>
      </c>
      <c r="I305" s="166"/>
      <c r="J305" s="167" t="n">
        <f aca="false">ROUND(I305*H305,2)</f>
        <v>0</v>
      </c>
      <c r="K305" s="163" t="s">
        <v>143</v>
      </c>
      <c r="L305" s="23"/>
      <c r="M305" s="168"/>
      <c r="N305" s="169" t="s">
        <v>39</v>
      </c>
      <c r="O305" s="60"/>
      <c r="P305" s="170" t="n">
        <f aca="false">O305*H305</f>
        <v>0</v>
      </c>
      <c r="Q305" s="170" t="n">
        <v>0</v>
      </c>
      <c r="R305" s="170" t="n">
        <f aca="false">Q305*H305</f>
        <v>0</v>
      </c>
      <c r="S305" s="170" t="n">
        <v>0</v>
      </c>
      <c r="T305" s="171" t="n">
        <f aca="false">S305*H305</f>
        <v>0</v>
      </c>
      <c r="U305" s="22"/>
      <c r="V305" s="22"/>
      <c r="W305" s="22"/>
      <c r="X305" s="22"/>
      <c r="Y305" s="22"/>
      <c r="Z305" s="22"/>
      <c r="AA305" s="22"/>
      <c r="AB305" s="22"/>
      <c r="AC305" s="22"/>
      <c r="AD305" s="22"/>
      <c r="AE305" s="22"/>
      <c r="AR305" s="172" t="s">
        <v>218</v>
      </c>
      <c r="AT305" s="172" t="s">
        <v>132</v>
      </c>
      <c r="AU305" s="172" t="s">
        <v>81</v>
      </c>
      <c r="AY305" s="3" t="s">
        <v>130</v>
      </c>
      <c r="BE305" s="173" t="n">
        <f aca="false">IF(N305="základní",J305,0)</f>
        <v>0</v>
      </c>
      <c r="BF305" s="173" t="n">
        <f aca="false">IF(N305="snížená",J305,0)</f>
        <v>0</v>
      </c>
      <c r="BG305" s="173" t="n">
        <f aca="false">IF(N305="zákl. přenesená",J305,0)</f>
        <v>0</v>
      </c>
      <c r="BH305" s="173" t="n">
        <f aca="false">IF(N305="sníž. přenesená",J305,0)</f>
        <v>0</v>
      </c>
      <c r="BI305" s="173" t="n">
        <f aca="false">IF(N305="nulová",J305,0)</f>
        <v>0</v>
      </c>
      <c r="BJ305" s="3" t="s">
        <v>79</v>
      </c>
      <c r="BK305" s="173" t="n">
        <f aca="false">ROUND(I305*H305,2)</f>
        <v>0</v>
      </c>
      <c r="BL305" s="3" t="s">
        <v>218</v>
      </c>
      <c r="BM305" s="172" t="s">
        <v>566</v>
      </c>
    </row>
    <row r="306" s="27" customFormat="true" ht="24.15" hidden="false" customHeight="true" outlineLevel="0" collapsed="false">
      <c r="A306" s="22"/>
      <c r="B306" s="160"/>
      <c r="C306" s="161" t="s">
        <v>567</v>
      </c>
      <c r="D306" s="161" t="s">
        <v>132</v>
      </c>
      <c r="E306" s="162" t="s">
        <v>568</v>
      </c>
      <c r="F306" s="163" t="s">
        <v>569</v>
      </c>
      <c r="G306" s="164" t="s">
        <v>155</v>
      </c>
      <c r="H306" s="165" t="n">
        <v>3</v>
      </c>
      <c r="I306" s="166"/>
      <c r="J306" s="167" t="n">
        <f aca="false">ROUND(I306*H306,2)</f>
        <v>0</v>
      </c>
      <c r="K306" s="163" t="s">
        <v>143</v>
      </c>
      <c r="L306" s="23"/>
      <c r="M306" s="168"/>
      <c r="N306" s="169" t="s">
        <v>39</v>
      </c>
      <c r="O306" s="60"/>
      <c r="P306" s="170" t="n">
        <f aca="false">O306*H306</f>
        <v>0</v>
      </c>
      <c r="Q306" s="170" t="n">
        <v>0</v>
      </c>
      <c r="R306" s="170" t="n">
        <f aca="false">Q306*H306</f>
        <v>0</v>
      </c>
      <c r="S306" s="170" t="n">
        <v>0</v>
      </c>
      <c r="T306" s="171" t="n">
        <f aca="false">S306*H306</f>
        <v>0</v>
      </c>
      <c r="U306" s="22"/>
      <c r="V306" s="22"/>
      <c r="W306" s="22"/>
      <c r="X306" s="22"/>
      <c r="Y306" s="22"/>
      <c r="Z306" s="22"/>
      <c r="AA306" s="22"/>
      <c r="AB306" s="22"/>
      <c r="AC306" s="22"/>
      <c r="AD306" s="22"/>
      <c r="AE306" s="22"/>
      <c r="AR306" s="172" t="s">
        <v>218</v>
      </c>
      <c r="AT306" s="172" t="s">
        <v>132</v>
      </c>
      <c r="AU306" s="172" t="s">
        <v>81</v>
      </c>
      <c r="AY306" s="3" t="s">
        <v>130</v>
      </c>
      <c r="BE306" s="173" t="n">
        <f aca="false">IF(N306="základní",J306,0)</f>
        <v>0</v>
      </c>
      <c r="BF306" s="173" t="n">
        <f aca="false">IF(N306="snížená",J306,0)</f>
        <v>0</v>
      </c>
      <c r="BG306" s="173" t="n">
        <f aca="false">IF(N306="zákl. přenesená",J306,0)</f>
        <v>0</v>
      </c>
      <c r="BH306" s="173" t="n">
        <f aca="false">IF(N306="sníž. přenesená",J306,0)</f>
        <v>0</v>
      </c>
      <c r="BI306" s="173" t="n">
        <f aca="false">IF(N306="nulová",J306,0)</f>
        <v>0</v>
      </c>
      <c r="BJ306" s="3" t="s">
        <v>79</v>
      </c>
      <c r="BK306" s="173" t="n">
        <f aca="false">ROUND(I306*H306,2)</f>
        <v>0</v>
      </c>
      <c r="BL306" s="3" t="s">
        <v>218</v>
      </c>
      <c r="BM306" s="172" t="s">
        <v>570</v>
      </c>
    </row>
    <row r="307" s="27" customFormat="true" ht="16.5" hidden="false" customHeight="true" outlineLevel="0" collapsed="false">
      <c r="A307" s="22"/>
      <c r="B307" s="160"/>
      <c r="C307" s="161" t="s">
        <v>571</v>
      </c>
      <c r="D307" s="161" t="s">
        <v>132</v>
      </c>
      <c r="E307" s="162" t="s">
        <v>572</v>
      </c>
      <c r="F307" s="163" t="s">
        <v>573</v>
      </c>
      <c r="G307" s="164" t="s">
        <v>228</v>
      </c>
      <c r="H307" s="165" t="n">
        <v>1</v>
      </c>
      <c r="I307" s="166"/>
      <c r="J307" s="167" t="n">
        <f aca="false">ROUND(I307*H307,2)</f>
        <v>0</v>
      </c>
      <c r="K307" s="163" t="s">
        <v>143</v>
      </c>
      <c r="L307" s="23"/>
      <c r="M307" s="168"/>
      <c r="N307" s="169" t="s">
        <v>39</v>
      </c>
      <c r="O307" s="60"/>
      <c r="P307" s="170" t="n">
        <f aca="false">O307*H307</f>
        <v>0</v>
      </c>
      <c r="Q307" s="170" t="n">
        <v>0</v>
      </c>
      <c r="R307" s="170" t="n">
        <f aca="false">Q307*H307</f>
        <v>0</v>
      </c>
      <c r="S307" s="170" t="n">
        <v>0</v>
      </c>
      <c r="T307" s="171" t="n">
        <f aca="false">S307*H307</f>
        <v>0</v>
      </c>
      <c r="U307" s="22"/>
      <c r="V307" s="22"/>
      <c r="W307" s="22"/>
      <c r="X307" s="22"/>
      <c r="Y307" s="22"/>
      <c r="Z307" s="22"/>
      <c r="AA307" s="22"/>
      <c r="AB307" s="22"/>
      <c r="AC307" s="22"/>
      <c r="AD307" s="22"/>
      <c r="AE307" s="22"/>
      <c r="AR307" s="172" t="s">
        <v>218</v>
      </c>
      <c r="AT307" s="172" t="s">
        <v>132</v>
      </c>
      <c r="AU307" s="172" t="s">
        <v>81</v>
      </c>
      <c r="AY307" s="3" t="s">
        <v>130</v>
      </c>
      <c r="BE307" s="173" t="n">
        <f aca="false">IF(N307="základní",J307,0)</f>
        <v>0</v>
      </c>
      <c r="BF307" s="173" t="n">
        <f aca="false">IF(N307="snížená",J307,0)</f>
        <v>0</v>
      </c>
      <c r="BG307" s="173" t="n">
        <f aca="false">IF(N307="zákl. přenesená",J307,0)</f>
        <v>0</v>
      </c>
      <c r="BH307" s="173" t="n">
        <f aca="false">IF(N307="sníž. přenesená",J307,0)</f>
        <v>0</v>
      </c>
      <c r="BI307" s="173" t="n">
        <f aca="false">IF(N307="nulová",J307,0)</f>
        <v>0</v>
      </c>
      <c r="BJ307" s="3" t="s">
        <v>79</v>
      </c>
      <c r="BK307" s="173" t="n">
        <f aca="false">ROUND(I307*H307,2)</f>
        <v>0</v>
      </c>
      <c r="BL307" s="3" t="s">
        <v>218</v>
      </c>
      <c r="BM307" s="172" t="s">
        <v>574</v>
      </c>
    </row>
    <row r="308" s="27" customFormat="true" ht="16.5" hidden="false" customHeight="true" outlineLevel="0" collapsed="false">
      <c r="A308" s="22"/>
      <c r="B308" s="160"/>
      <c r="C308" s="161" t="s">
        <v>575</v>
      </c>
      <c r="D308" s="161" t="s">
        <v>132</v>
      </c>
      <c r="E308" s="162" t="s">
        <v>576</v>
      </c>
      <c r="F308" s="163" t="s">
        <v>577</v>
      </c>
      <c r="G308" s="164" t="s">
        <v>155</v>
      </c>
      <c r="H308" s="165" t="n">
        <v>20</v>
      </c>
      <c r="I308" s="166"/>
      <c r="J308" s="167" t="n">
        <f aca="false">ROUND(I308*H308,2)</f>
        <v>0</v>
      </c>
      <c r="K308" s="163" t="s">
        <v>143</v>
      </c>
      <c r="L308" s="23"/>
      <c r="M308" s="168"/>
      <c r="N308" s="169" t="s">
        <v>39</v>
      </c>
      <c r="O308" s="60"/>
      <c r="P308" s="170" t="n">
        <f aca="false">O308*H308</f>
        <v>0</v>
      </c>
      <c r="Q308" s="170" t="n">
        <v>0</v>
      </c>
      <c r="R308" s="170" t="n">
        <f aca="false">Q308*H308</f>
        <v>0</v>
      </c>
      <c r="S308" s="170" t="n">
        <v>0</v>
      </c>
      <c r="T308" s="171" t="n">
        <f aca="false">S308*H308</f>
        <v>0</v>
      </c>
      <c r="U308" s="22"/>
      <c r="V308" s="22"/>
      <c r="W308" s="22"/>
      <c r="X308" s="22"/>
      <c r="Y308" s="22"/>
      <c r="Z308" s="22"/>
      <c r="AA308" s="22"/>
      <c r="AB308" s="22"/>
      <c r="AC308" s="22"/>
      <c r="AD308" s="22"/>
      <c r="AE308" s="22"/>
      <c r="AR308" s="172" t="s">
        <v>218</v>
      </c>
      <c r="AT308" s="172" t="s">
        <v>132</v>
      </c>
      <c r="AU308" s="172" t="s">
        <v>81</v>
      </c>
      <c r="AY308" s="3" t="s">
        <v>130</v>
      </c>
      <c r="BE308" s="173" t="n">
        <f aca="false">IF(N308="základní",J308,0)</f>
        <v>0</v>
      </c>
      <c r="BF308" s="173" t="n">
        <f aca="false">IF(N308="snížená",J308,0)</f>
        <v>0</v>
      </c>
      <c r="BG308" s="173" t="n">
        <f aca="false">IF(N308="zákl. přenesená",J308,0)</f>
        <v>0</v>
      </c>
      <c r="BH308" s="173" t="n">
        <f aca="false">IF(N308="sníž. přenesená",J308,0)</f>
        <v>0</v>
      </c>
      <c r="BI308" s="173" t="n">
        <f aca="false">IF(N308="nulová",J308,0)</f>
        <v>0</v>
      </c>
      <c r="BJ308" s="3" t="s">
        <v>79</v>
      </c>
      <c r="BK308" s="173" t="n">
        <f aca="false">ROUND(I308*H308,2)</f>
        <v>0</v>
      </c>
      <c r="BL308" s="3" t="s">
        <v>218</v>
      </c>
      <c r="BM308" s="172" t="s">
        <v>578</v>
      </c>
    </row>
    <row r="309" s="27" customFormat="true" ht="16.5" hidden="false" customHeight="true" outlineLevel="0" collapsed="false">
      <c r="A309" s="22"/>
      <c r="B309" s="160"/>
      <c r="C309" s="161" t="s">
        <v>579</v>
      </c>
      <c r="D309" s="161" t="s">
        <v>132</v>
      </c>
      <c r="E309" s="162" t="s">
        <v>580</v>
      </c>
      <c r="F309" s="163" t="s">
        <v>581</v>
      </c>
      <c r="G309" s="164" t="s">
        <v>155</v>
      </c>
      <c r="H309" s="165" t="n">
        <v>20</v>
      </c>
      <c r="I309" s="166"/>
      <c r="J309" s="167" t="n">
        <f aca="false">ROUND(I309*H309,2)</f>
        <v>0</v>
      </c>
      <c r="K309" s="163" t="s">
        <v>143</v>
      </c>
      <c r="L309" s="23"/>
      <c r="M309" s="168"/>
      <c r="N309" s="169" t="s">
        <v>39</v>
      </c>
      <c r="O309" s="60"/>
      <c r="P309" s="170" t="n">
        <f aca="false">O309*H309</f>
        <v>0</v>
      </c>
      <c r="Q309" s="170" t="n">
        <v>0</v>
      </c>
      <c r="R309" s="170" t="n">
        <f aca="false">Q309*H309</f>
        <v>0</v>
      </c>
      <c r="S309" s="170" t="n">
        <v>0</v>
      </c>
      <c r="T309" s="171" t="n">
        <f aca="false">S309*H309</f>
        <v>0</v>
      </c>
      <c r="U309" s="22"/>
      <c r="V309" s="22"/>
      <c r="W309" s="22"/>
      <c r="X309" s="22"/>
      <c r="Y309" s="22"/>
      <c r="Z309" s="22"/>
      <c r="AA309" s="22"/>
      <c r="AB309" s="22"/>
      <c r="AC309" s="22"/>
      <c r="AD309" s="22"/>
      <c r="AE309" s="22"/>
      <c r="AR309" s="172" t="s">
        <v>218</v>
      </c>
      <c r="AT309" s="172" t="s">
        <v>132</v>
      </c>
      <c r="AU309" s="172" t="s">
        <v>81</v>
      </c>
      <c r="AY309" s="3" t="s">
        <v>130</v>
      </c>
      <c r="BE309" s="173" t="n">
        <f aca="false">IF(N309="základní",J309,0)</f>
        <v>0</v>
      </c>
      <c r="BF309" s="173" t="n">
        <f aca="false">IF(N309="snížená",J309,0)</f>
        <v>0</v>
      </c>
      <c r="BG309" s="173" t="n">
        <f aca="false">IF(N309="zákl. přenesená",J309,0)</f>
        <v>0</v>
      </c>
      <c r="BH309" s="173" t="n">
        <f aca="false">IF(N309="sníž. přenesená",J309,0)</f>
        <v>0</v>
      </c>
      <c r="BI309" s="173" t="n">
        <f aca="false">IF(N309="nulová",J309,0)</f>
        <v>0</v>
      </c>
      <c r="BJ309" s="3" t="s">
        <v>79</v>
      </c>
      <c r="BK309" s="173" t="n">
        <f aca="false">ROUND(I309*H309,2)</f>
        <v>0</v>
      </c>
      <c r="BL309" s="3" t="s">
        <v>218</v>
      </c>
      <c r="BM309" s="172" t="s">
        <v>582</v>
      </c>
    </row>
    <row r="310" s="27" customFormat="true" ht="24.15" hidden="false" customHeight="true" outlineLevel="0" collapsed="false">
      <c r="A310" s="22"/>
      <c r="B310" s="160"/>
      <c r="C310" s="161" t="s">
        <v>583</v>
      </c>
      <c r="D310" s="161" t="s">
        <v>132</v>
      </c>
      <c r="E310" s="162" t="s">
        <v>584</v>
      </c>
      <c r="F310" s="163" t="s">
        <v>585</v>
      </c>
      <c r="G310" s="164" t="s">
        <v>386</v>
      </c>
      <c r="H310" s="212"/>
      <c r="I310" s="166"/>
      <c r="J310" s="167" t="n">
        <f aca="false">ROUND(I310*H310,2)</f>
        <v>0</v>
      </c>
      <c r="K310" s="163" t="s">
        <v>143</v>
      </c>
      <c r="L310" s="23"/>
      <c r="M310" s="168"/>
      <c r="N310" s="169" t="s">
        <v>39</v>
      </c>
      <c r="O310" s="60"/>
      <c r="P310" s="170" t="n">
        <f aca="false">O310*H310</f>
        <v>0</v>
      </c>
      <c r="Q310" s="170" t="n">
        <v>0</v>
      </c>
      <c r="R310" s="170" t="n">
        <f aca="false">Q310*H310</f>
        <v>0</v>
      </c>
      <c r="S310" s="170" t="n">
        <v>0</v>
      </c>
      <c r="T310" s="171" t="n">
        <f aca="false">S310*H310</f>
        <v>0</v>
      </c>
      <c r="U310" s="22"/>
      <c r="V310" s="22"/>
      <c r="W310" s="22"/>
      <c r="X310" s="22"/>
      <c r="Y310" s="22"/>
      <c r="Z310" s="22"/>
      <c r="AA310" s="22"/>
      <c r="AB310" s="22"/>
      <c r="AC310" s="22"/>
      <c r="AD310" s="22"/>
      <c r="AE310" s="22"/>
      <c r="AR310" s="172" t="s">
        <v>218</v>
      </c>
      <c r="AT310" s="172" t="s">
        <v>132</v>
      </c>
      <c r="AU310" s="172" t="s">
        <v>81</v>
      </c>
      <c r="AY310" s="3" t="s">
        <v>130</v>
      </c>
      <c r="BE310" s="173" t="n">
        <f aca="false">IF(N310="základní",J310,0)</f>
        <v>0</v>
      </c>
      <c r="BF310" s="173" t="n">
        <f aca="false">IF(N310="snížená",J310,0)</f>
        <v>0</v>
      </c>
      <c r="BG310" s="173" t="n">
        <f aca="false">IF(N310="zákl. přenesená",J310,0)</f>
        <v>0</v>
      </c>
      <c r="BH310" s="173" t="n">
        <f aca="false">IF(N310="sníž. přenesená",J310,0)</f>
        <v>0</v>
      </c>
      <c r="BI310" s="173" t="n">
        <f aca="false">IF(N310="nulová",J310,0)</f>
        <v>0</v>
      </c>
      <c r="BJ310" s="3" t="s">
        <v>79</v>
      </c>
      <c r="BK310" s="173" t="n">
        <f aca="false">ROUND(I310*H310,2)</f>
        <v>0</v>
      </c>
      <c r="BL310" s="3" t="s">
        <v>218</v>
      </c>
      <c r="BM310" s="172" t="s">
        <v>586</v>
      </c>
    </row>
    <row r="311" s="146" customFormat="true" ht="22.8" hidden="false" customHeight="true" outlineLevel="0" collapsed="false">
      <c r="B311" s="147"/>
      <c r="D311" s="148" t="s">
        <v>73</v>
      </c>
      <c r="E311" s="158" t="s">
        <v>587</v>
      </c>
      <c r="F311" s="158" t="s">
        <v>588</v>
      </c>
      <c r="I311" s="150"/>
      <c r="J311" s="159" t="n">
        <f aca="false">BK311</f>
        <v>0</v>
      </c>
      <c r="L311" s="147"/>
      <c r="M311" s="152"/>
      <c r="N311" s="153"/>
      <c r="O311" s="153"/>
      <c r="P311" s="154" t="n">
        <f aca="false">SUM(P312:P338)</f>
        <v>0</v>
      </c>
      <c r="Q311" s="153"/>
      <c r="R311" s="154" t="n">
        <f aca="false">SUM(R312:R338)</f>
        <v>0.031965</v>
      </c>
      <c r="S311" s="153"/>
      <c r="T311" s="155" t="n">
        <f aca="false">SUM(T312:T338)</f>
        <v>0</v>
      </c>
      <c r="AR311" s="148" t="s">
        <v>81</v>
      </c>
      <c r="AT311" s="156" t="s">
        <v>73</v>
      </c>
      <c r="AU311" s="156" t="s">
        <v>79</v>
      </c>
      <c r="AY311" s="148" t="s">
        <v>130</v>
      </c>
      <c r="BK311" s="157" t="n">
        <f aca="false">SUM(BK312:BK338)</f>
        <v>0</v>
      </c>
    </row>
    <row r="312" s="27" customFormat="true" ht="24.15" hidden="false" customHeight="true" outlineLevel="0" collapsed="false">
      <c r="A312" s="22"/>
      <c r="B312" s="160"/>
      <c r="C312" s="161" t="s">
        <v>589</v>
      </c>
      <c r="D312" s="161" t="s">
        <v>132</v>
      </c>
      <c r="E312" s="162" t="s">
        <v>590</v>
      </c>
      <c r="F312" s="163" t="s">
        <v>591</v>
      </c>
      <c r="G312" s="164" t="s">
        <v>166</v>
      </c>
      <c r="H312" s="165" t="n">
        <v>10</v>
      </c>
      <c r="I312" s="166"/>
      <c r="J312" s="167" t="n">
        <f aca="false">ROUND(I312*H312,2)</f>
        <v>0</v>
      </c>
      <c r="K312" s="163" t="s">
        <v>143</v>
      </c>
      <c r="L312" s="23"/>
      <c r="M312" s="168"/>
      <c r="N312" s="169" t="s">
        <v>39</v>
      </c>
      <c r="O312" s="60"/>
      <c r="P312" s="170" t="n">
        <f aca="false">O312*H312</f>
        <v>0</v>
      </c>
      <c r="Q312" s="170" t="n">
        <v>0</v>
      </c>
      <c r="R312" s="170" t="n">
        <f aca="false">Q312*H312</f>
        <v>0</v>
      </c>
      <c r="S312" s="170" t="n">
        <v>0</v>
      </c>
      <c r="T312" s="171" t="n">
        <f aca="false">S312*H312</f>
        <v>0</v>
      </c>
      <c r="U312" s="22"/>
      <c r="V312" s="22"/>
      <c r="W312" s="22"/>
      <c r="X312" s="22"/>
      <c r="Y312" s="22"/>
      <c r="Z312" s="22"/>
      <c r="AA312" s="22"/>
      <c r="AB312" s="22"/>
      <c r="AC312" s="22"/>
      <c r="AD312" s="22"/>
      <c r="AE312" s="22"/>
      <c r="AR312" s="172" t="s">
        <v>136</v>
      </c>
      <c r="AT312" s="172" t="s">
        <v>132</v>
      </c>
      <c r="AU312" s="172" t="s">
        <v>81</v>
      </c>
      <c r="AY312" s="3" t="s">
        <v>130</v>
      </c>
      <c r="BE312" s="173" t="n">
        <f aca="false">IF(N312="základní",J312,0)</f>
        <v>0</v>
      </c>
      <c r="BF312" s="173" t="n">
        <f aca="false">IF(N312="snížená",J312,0)</f>
        <v>0</v>
      </c>
      <c r="BG312" s="173" t="n">
        <f aca="false">IF(N312="zákl. přenesená",J312,0)</f>
        <v>0</v>
      </c>
      <c r="BH312" s="173" t="n">
        <f aca="false">IF(N312="sníž. přenesená",J312,0)</f>
        <v>0</v>
      </c>
      <c r="BI312" s="173" t="n">
        <f aca="false">IF(N312="nulová",J312,0)</f>
        <v>0</v>
      </c>
      <c r="BJ312" s="3" t="s">
        <v>79</v>
      </c>
      <c r="BK312" s="173" t="n">
        <f aca="false">ROUND(I312*H312,2)</f>
        <v>0</v>
      </c>
      <c r="BL312" s="3" t="s">
        <v>136</v>
      </c>
      <c r="BM312" s="172" t="s">
        <v>592</v>
      </c>
    </row>
    <row r="313" s="27" customFormat="true" ht="21.75" hidden="false" customHeight="true" outlineLevel="0" collapsed="false">
      <c r="A313" s="22"/>
      <c r="B313" s="160"/>
      <c r="C313" s="184" t="s">
        <v>593</v>
      </c>
      <c r="D313" s="184" t="s">
        <v>147</v>
      </c>
      <c r="E313" s="185" t="s">
        <v>594</v>
      </c>
      <c r="F313" s="186" t="s">
        <v>595</v>
      </c>
      <c r="G313" s="187" t="s">
        <v>166</v>
      </c>
      <c r="H313" s="188" t="n">
        <v>10.5</v>
      </c>
      <c r="I313" s="189"/>
      <c r="J313" s="190" t="n">
        <f aca="false">ROUND(I313*H313,2)</f>
        <v>0</v>
      </c>
      <c r="K313" s="163" t="s">
        <v>143</v>
      </c>
      <c r="L313" s="191"/>
      <c r="M313" s="192"/>
      <c r="N313" s="193" t="s">
        <v>39</v>
      </c>
      <c r="O313" s="60"/>
      <c r="P313" s="170" t="n">
        <f aca="false">O313*H313</f>
        <v>0</v>
      </c>
      <c r="Q313" s="170" t="n">
        <v>7E-005</v>
      </c>
      <c r="R313" s="170" t="n">
        <f aca="false">Q313*H313</f>
        <v>0.000735</v>
      </c>
      <c r="S313" s="170" t="n">
        <v>0</v>
      </c>
      <c r="T313" s="171" t="n">
        <f aca="false">S313*H313</f>
        <v>0</v>
      </c>
      <c r="U313" s="22"/>
      <c r="V313" s="22"/>
      <c r="W313" s="22"/>
      <c r="X313" s="22"/>
      <c r="Y313" s="22"/>
      <c r="Z313" s="22"/>
      <c r="AA313" s="22"/>
      <c r="AB313" s="22"/>
      <c r="AC313" s="22"/>
      <c r="AD313" s="22"/>
      <c r="AE313" s="22"/>
      <c r="AR313" s="172" t="s">
        <v>150</v>
      </c>
      <c r="AT313" s="172" t="s">
        <v>147</v>
      </c>
      <c r="AU313" s="172" t="s">
        <v>81</v>
      </c>
      <c r="AY313" s="3" t="s">
        <v>130</v>
      </c>
      <c r="BE313" s="173" t="n">
        <f aca="false">IF(N313="základní",J313,0)</f>
        <v>0</v>
      </c>
      <c r="BF313" s="173" t="n">
        <f aca="false">IF(N313="snížená",J313,0)</f>
        <v>0</v>
      </c>
      <c r="BG313" s="173" t="n">
        <f aca="false">IF(N313="zákl. přenesená",J313,0)</f>
        <v>0</v>
      </c>
      <c r="BH313" s="173" t="n">
        <f aca="false">IF(N313="sníž. přenesená",J313,0)</f>
        <v>0</v>
      </c>
      <c r="BI313" s="173" t="n">
        <f aca="false">IF(N313="nulová",J313,0)</f>
        <v>0</v>
      </c>
      <c r="BJ313" s="3" t="s">
        <v>79</v>
      </c>
      <c r="BK313" s="173" t="n">
        <f aca="false">ROUND(I313*H313,2)</f>
        <v>0</v>
      </c>
      <c r="BL313" s="3" t="s">
        <v>136</v>
      </c>
      <c r="BM313" s="172" t="s">
        <v>596</v>
      </c>
    </row>
    <row r="314" s="174" customFormat="true" ht="12.8" hidden="false" customHeight="false" outlineLevel="0" collapsed="false">
      <c r="B314" s="175"/>
      <c r="D314" s="176" t="s">
        <v>145</v>
      </c>
      <c r="F314" s="178" t="s">
        <v>597</v>
      </c>
      <c r="H314" s="179" t="n">
        <v>10.5</v>
      </c>
      <c r="I314" s="180"/>
      <c r="L314" s="175"/>
      <c r="M314" s="181"/>
      <c r="N314" s="182"/>
      <c r="O314" s="182"/>
      <c r="P314" s="182"/>
      <c r="Q314" s="182"/>
      <c r="R314" s="182"/>
      <c r="S314" s="182"/>
      <c r="T314" s="183"/>
      <c r="AT314" s="177" t="s">
        <v>145</v>
      </c>
      <c r="AU314" s="177" t="s">
        <v>81</v>
      </c>
      <c r="AV314" s="174" t="s">
        <v>81</v>
      </c>
      <c r="AW314" s="174" t="s">
        <v>2</v>
      </c>
      <c r="AX314" s="174" t="s">
        <v>79</v>
      </c>
      <c r="AY314" s="177" t="s">
        <v>130</v>
      </c>
    </row>
    <row r="315" s="27" customFormat="true" ht="16.5" hidden="false" customHeight="true" outlineLevel="0" collapsed="false">
      <c r="A315" s="22"/>
      <c r="B315" s="160"/>
      <c r="C315" s="161" t="s">
        <v>598</v>
      </c>
      <c r="D315" s="161" t="s">
        <v>132</v>
      </c>
      <c r="E315" s="162" t="s">
        <v>599</v>
      </c>
      <c r="F315" s="163" t="s">
        <v>600</v>
      </c>
      <c r="G315" s="164" t="s">
        <v>228</v>
      </c>
      <c r="H315" s="165" t="n">
        <v>12</v>
      </c>
      <c r="I315" s="166"/>
      <c r="J315" s="167" t="n">
        <f aca="false">ROUND(I315*H315,2)</f>
        <v>0</v>
      </c>
      <c r="K315" s="163" t="s">
        <v>143</v>
      </c>
      <c r="L315" s="23"/>
      <c r="M315" s="168"/>
      <c r="N315" s="169" t="s">
        <v>39</v>
      </c>
      <c r="O315" s="60"/>
      <c r="P315" s="170" t="n">
        <f aca="false">O315*H315</f>
        <v>0</v>
      </c>
      <c r="Q315" s="170" t="n">
        <v>0</v>
      </c>
      <c r="R315" s="170" t="n">
        <f aca="false">Q315*H315</f>
        <v>0</v>
      </c>
      <c r="S315" s="170" t="n">
        <v>0</v>
      </c>
      <c r="T315" s="171" t="n">
        <f aca="false">S315*H315</f>
        <v>0</v>
      </c>
      <c r="U315" s="22"/>
      <c r="V315" s="22"/>
      <c r="W315" s="22"/>
      <c r="X315" s="22"/>
      <c r="Y315" s="22"/>
      <c r="Z315" s="22"/>
      <c r="AA315" s="22"/>
      <c r="AB315" s="22"/>
      <c r="AC315" s="22"/>
      <c r="AD315" s="22"/>
      <c r="AE315" s="22"/>
      <c r="AR315" s="172" t="s">
        <v>218</v>
      </c>
      <c r="AT315" s="172" t="s">
        <v>132</v>
      </c>
      <c r="AU315" s="172" t="s">
        <v>81</v>
      </c>
      <c r="AY315" s="3" t="s">
        <v>130</v>
      </c>
      <c r="BE315" s="173" t="n">
        <f aca="false">IF(N315="základní",J315,0)</f>
        <v>0</v>
      </c>
      <c r="BF315" s="173" t="n">
        <f aca="false">IF(N315="snížená",J315,0)</f>
        <v>0</v>
      </c>
      <c r="BG315" s="173" t="n">
        <f aca="false">IF(N315="zákl. přenesená",J315,0)</f>
        <v>0</v>
      </c>
      <c r="BH315" s="173" t="n">
        <f aca="false">IF(N315="sníž. přenesená",J315,0)</f>
        <v>0</v>
      </c>
      <c r="BI315" s="173" t="n">
        <f aca="false">IF(N315="nulová",J315,0)</f>
        <v>0</v>
      </c>
      <c r="BJ315" s="3" t="s">
        <v>79</v>
      </c>
      <c r="BK315" s="173" t="n">
        <f aca="false">ROUND(I315*H315,2)</f>
        <v>0</v>
      </c>
      <c r="BL315" s="3" t="s">
        <v>218</v>
      </c>
      <c r="BM315" s="172" t="s">
        <v>601</v>
      </c>
    </row>
    <row r="316" s="27" customFormat="true" ht="21.75" hidden="false" customHeight="true" outlineLevel="0" collapsed="false">
      <c r="A316" s="22"/>
      <c r="B316" s="160"/>
      <c r="C316" s="184" t="s">
        <v>602</v>
      </c>
      <c r="D316" s="184" t="s">
        <v>147</v>
      </c>
      <c r="E316" s="185" t="s">
        <v>603</v>
      </c>
      <c r="F316" s="186" t="s">
        <v>604</v>
      </c>
      <c r="G316" s="187" t="s">
        <v>228</v>
      </c>
      <c r="H316" s="188" t="n">
        <v>5</v>
      </c>
      <c r="I316" s="189"/>
      <c r="J316" s="190" t="n">
        <f aca="false">ROUND(I316*H316,2)</f>
        <v>0</v>
      </c>
      <c r="K316" s="163" t="s">
        <v>143</v>
      </c>
      <c r="L316" s="191"/>
      <c r="M316" s="192"/>
      <c r="N316" s="193" t="s">
        <v>39</v>
      </c>
      <c r="O316" s="60"/>
      <c r="P316" s="170" t="n">
        <f aca="false">O316*H316</f>
        <v>0</v>
      </c>
      <c r="Q316" s="170" t="n">
        <v>0.00018</v>
      </c>
      <c r="R316" s="170" t="n">
        <f aca="false">Q316*H316</f>
        <v>0.0009</v>
      </c>
      <c r="S316" s="170" t="n">
        <v>0</v>
      </c>
      <c r="T316" s="171" t="n">
        <f aca="false">S316*H316</f>
        <v>0</v>
      </c>
      <c r="U316" s="22"/>
      <c r="V316" s="22"/>
      <c r="W316" s="22"/>
      <c r="X316" s="22"/>
      <c r="Y316" s="22"/>
      <c r="Z316" s="22"/>
      <c r="AA316" s="22"/>
      <c r="AB316" s="22"/>
      <c r="AC316" s="22"/>
      <c r="AD316" s="22"/>
      <c r="AE316" s="22"/>
      <c r="AR316" s="172" t="s">
        <v>289</v>
      </c>
      <c r="AT316" s="172" t="s">
        <v>147</v>
      </c>
      <c r="AU316" s="172" t="s">
        <v>81</v>
      </c>
      <c r="AY316" s="3" t="s">
        <v>130</v>
      </c>
      <c r="BE316" s="173" t="n">
        <f aca="false">IF(N316="základní",J316,0)</f>
        <v>0</v>
      </c>
      <c r="BF316" s="173" t="n">
        <f aca="false">IF(N316="snížená",J316,0)</f>
        <v>0</v>
      </c>
      <c r="BG316" s="173" t="n">
        <f aca="false">IF(N316="zákl. přenesená",J316,0)</f>
        <v>0</v>
      </c>
      <c r="BH316" s="173" t="n">
        <f aca="false">IF(N316="sníž. přenesená",J316,0)</f>
        <v>0</v>
      </c>
      <c r="BI316" s="173" t="n">
        <f aca="false">IF(N316="nulová",J316,0)</f>
        <v>0</v>
      </c>
      <c r="BJ316" s="3" t="s">
        <v>79</v>
      </c>
      <c r="BK316" s="173" t="n">
        <f aca="false">ROUND(I316*H316,2)</f>
        <v>0</v>
      </c>
      <c r="BL316" s="3" t="s">
        <v>218</v>
      </c>
      <c r="BM316" s="172" t="s">
        <v>605</v>
      </c>
    </row>
    <row r="317" s="27" customFormat="true" ht="24.15" hidden="false" customHeight="true" outlineLevel="0" collapsed="false">
      <c r="A317" s="22"/>
      <c r="B317" s="160"/>
      <c r="C317" s="184" t="s">
        <v>606</v>
      </c>
      <c r="D317" s="184" t="s">
        <v>147</v>
      </c>
      <c r="E317" s="185" t="s">
        <v>607</v>
      </c>
      <c r="F317" s="186" t="s">
        <v>608</v>
      </c>
      <c r="G317" s="187" t="s">
        <v>228</v>
      </c>
      <c r="H317" s="188" t="n">
        <v>5</v>
      </c>
      <c r="I317" s="189"/>
      <c r="J317" s="190" t="n">
        <f aca="false">ROUND(I317*H317,2)</f>
        <v>0</v>
      </c>
      <c r="K317" s="186"/>
      <c r="L317" s="191"/>
      <c r="M317" s="192"/>
      <c r="N317" s="193" t="s">
        <v>39</v>
      </c>
      <c r="O317" s="60"/>
      <c r="P317" s="170" t="n">
        <f aca="false">O317*H317</f>
        <v>0</v>
      </c>
      <c r="Q317" s="170" t="n">
        <v>0.00018</v>
      </c>
      <c r="R317" s="170" t="n">
        <f aca="false">Q317*H317</f>
        <v>0.0009</v>
      </c>
      <c r="S317" s="170" t="n">
        <v>0</v>
      </c>
      <c r="T317" s="171" t="n">
        <f aca="false">S317*H317</f>
        <v>0</v>
      </c>
      <c r="U317" s="22"/>
      <c r="V317" s="22"/>
      <c r="W317" s="22"/>
      <c r="X317" s="22"/>
      <c r="Y317" s="22"/>
      <c r="Z317" s="22"/>
      <c r="AA317" s="22"/>
      <c r="AB317" s="22"/>
      <c r="AC317" s="22"/>
      <c r="AD317" s="22"/>
      <c r="AE317" s="22"/>
      <c r="AR317" s="172" t="s">
        <v>289</v>
      </c>
      <c r="AT317" s="172" t="s">
        <v>147</v>
      </c>
      <c r="AU317" s="172" t="s">
        <v>81</v>
      </c>
      <c r="AY317" s="3" t="s">
        <v>130</v>
      </c>
      <c r="BE317" s="173" t="n">
        <f aca="false">IF(N317="základní",J317,0)</f>
        <v>0</v>
      </c>
      <c r="BF317" s="173" t="n">
        <f aca="false">IF(N317="snížená",J317,0)</f>
        <v>0</v>
      </c>
      <c r="BG317" s="173" t="n">
        <f aca="false">IF(N317="zákl. přenesená",J317,0)</f>
        <v>0</v>
      </c>
      <c r="BH317" s="173" t="n">
        <f aca="false">IF(N317="sníž. přenesená",J317,0)</f>
        <v>0</v>
      </c>
      <c r="BI317" s="173" t="n">
        <f aca="false">IF(N317="nulová",J317,0)</f>
        <v>0</v>
      </c>
      <c r="BJ317" s="3" t="s">
        <v>79</v>
      </c>
      <c r="BK317" s="173" t="n">
        <f aca="false">ROUND(I317*H317,2)</f>
        <v>0</v>
      </c>
      <c r="BL317" s="3" t="s">
        <v>218</v>
      </c>
      <c r="BM317" s="172" t="s">
        <v>609</v>
      </c>
    </row>
    <row r="318" s="27" customFormat="true" ht="37.8" hidden="false" customHeight="true" outlineLevel="0" collapsed="false">
      <c r="A318" s="22"/>
      <c r="B318" s="160"/>
      <c r="C318" s="184" t="s">
        <v>610</v>
      </c>
      <c r="D318" s="184" t="s">
        <v>147</v>
      </c>
      <c r="E318" s="185" t="s">
        <v>611</v>
      </c>
      <c r="F318" s="186" t="s">
        <v>612</v>
      </c>
      <c r="G318" s="187" t="s">
        <v>228</v>
      </c>
      <c r="H318" s="188" t="n">
        <v>2</v>
      </c>
      <c r="I318" s="189"/>
      <c r="J318" s="190" t="n">
        <f aca="false">ROUND(I318*H318,2)</f>
        <v>0</v>
      </c>
      <c r="K318" s="186"/>
      <c r="L318" s="191"/>
      <c r="M318" s="192"/>
      <c r="N318" s="193" t="s">
        <v>39</v>
      </c>
      <c r="O318" s="60"/>
      <c r="P318" s="170" t="n">
        <f aca="false">O318*H318</f>
        <v>0</v>
      </c>
      <c r="Q318" s="170" t="n">
        <v>0.00018</v>
      </c>
      <c r="R318" s="170" t="n">
        <f aca="false">Q318*H318</f>
        <v>0.00036</v>
      </c>
      <c r="S318" s="170" t="n">
        <v>0</v>
      </c>
      <c r="T318" s="171" t="n">
        <f aca="false">S318*H318</f>
        <v>0</v>
      </c>
      <c r="U318" s="22"/>
      <c r="V318" s="22"/>
      <c r="W318" s="22"/>
      <c r="X318" s="22"/>
      <c r="Y318" s="22"/>
      <c r="Z318" s="22"/>
      <c r="AA318" s="22"/>
      <c r="AB318" s="22"/>
      <c r="AC318" s="22"/>
      <c r="AD318" s="22"/>
      <c r="AE318" s="22"/>
      <c r="AR318" s="172" t="s">
        <v>289</v>
      </c>
      <c r="AT318" s="172" t="s">
        <v>147</v>
      </c>
      <c r="AU318" s="172" t="s">
        <v>81</v>
      </c>
      <c r="AY318" s="3" t="s">
        <v>130</v>
      </c>
      <c r="BE318" s="173" t="n">
        <f aca="false">IF(N318="základní",J318,0)</f>
        <v>0</v>
      </c>
      <c r="BF318" s="173" t="n">
        <f aca="false">IF(N318="snížená",J318,0)</f>
        <v>0</v>
      </c>
      <c r="BG318" s="173" t="n">
        <f aca="false">IF(N318="zákl. přenesená",J318,0)</f>
        <v>0</v>
      </c>
      <c r="BH318" s="173" t="n">
        <f aca="false">IF(N318="sníž. přenesená",J318,0)</f>
        <v>0</v>
      </c>
      <c r="BI318" s="173" t="n">
        <f aca="false">IF(N318="nulová",J318,0)</f>
        <v>0</v>
      </c>
      <c r="BJ318" s="3" t="s">
        <v>79</v>
      </c>
      <c r="BK318" s="173" t="n">
        <f aca="false">ROUND(I318*H318,2)</f>
        <v>0</v>
      </c>
      <c r="BL318" s="3" t="s">
        <v>218</v>
      </c>
      <c r="BM318" s="172" t="s">
        <v>613</v>
      </c>
    </row>
    <row r="319" s="27" customFormat="true" ht="33" hidden="false" customHeight="true" outlineLevel="0" collapsed="false">
      <c r="A319" s="22"/>
      <c r="B319" s="160"/>
      <c r="C319" s="161" t="s">
        <v>614</v>
      </c>
      <c r="D319" s="161" t="s">
        <v>132</v>
      </c>
      <c r="E319" s="162" t="s">
        <v>615</v>
      </c>
      <c r="F319" s="163" t="s">
        <v>616</v>
      </c>
      <c r="G319" s="164" t="s">
        <v>166</v>
      </c>
      <c r="H319" s="165" t="n">
        <v>20</v>
      </c>
      <c r="I319" s="166"/>
      <c r="J319" s="167" t="n">
        <f aca="false">ROUND(I319*H319,2)</f>
        <v>0</v>
      </c>
      <c r="K319" s="163" t="s">
        <v>143</v>
      </c>
      <c r="L319" s="23"/>
      <c r="M319" s="168"/>
      <c r="N319" s="169" t="s">
        <v>39</v>
      </c>
      <c r="O319" s="60"/>
      <c r="P319" s="170" t="n">
        <f aca="false">O319*H319</f>
        <v>0</v>
      </c>
      <c r="Q319" s="170" t="n">
        <v>0</v>
      </c>
      <c r="R319" s="170" t="n">
        <f aca="false">Q319*H319</f>
        <v>0</v>
      </c>
      <c r="S319" s="170" t="n">
        <v>0</v>
      </c>
      <c r="T319" s="171" t="n">
        <f aca="false">S319*H319</f>
        <v>0</v>
      </c>
      <c r="U319" s="22"/>
      <c r="V319" s="22"/>
      <c r="W319" s="22"/>
      <c r="X319" s="22"/>
      <c r="Y319" s="22"/>
      <c r="Z319" s="22"/>
      <c r="AA319" s="22"/>
      <c r="AB319" s="22"/>
      <c r="AC319" s="22"/>
      <c r="AD319" s="22"/>
      <c r="AE319" s="22"/>
      <c r="AR319" s="172" t="s">
        <v>218</v>
      </c>
      <c r="AT319" s="172" t="s">
        <v>132</v>
      </c>
      <c r="AU319" s="172" t="s">
        <v>81</v>
      </c>
      <c r="AY319" s="3" t="s">
        <v>130</v>
      </c>
      <c r="BE319" s="173" t="n">
        <f aca="false">IF(N319="základní",J319,0)</f>
        <v>0</v>
      </c>
      <c r="BF319" s="173" t="n">
        <f aca="false">IF(N319="snížená",J319,0)</f>
        <v>0</v>
      </c>
      <c r="BG319" s="173" t="n">
        <f aca="false">IF(N319="zákl. přenesená",J319,0)</f>
        <v>0</v>
      </c>
      <c r="BH319" s="173" t="n">
        <f aca="false">IF(N319="sníž. přenesená",J319,0)</f>
        <v>0</v>
      </c>
      <c r="BI319" s="173" t="n">
        <f aca="false">IF(N319="nulová",J319,0)</f>
        <v>0</v>
      </c>
      <c r="BJ319" s="3" t="s">
        <v>79</v>
      </c>
      <c r="BK319" s="173" t="n">
        <f aca="false">ROUND(I319*H319,2)</f>
        <v>0</v>
      </c>
      <c r="BL319" s="3" t="s">
        <v>218</v>
      </c>
      <c r="BM319" s="172" t="s">
        <v>617</v>
      </c>
    </row>
    <row r="320" s="27" customFormat="true" ht="16.5" hidden="false" customHeight="true" outlineLevel="0" collapsed="false">
      <c r="A320" s="22"/>
      <c r="B320" s="160"/>
      <c r="C320" s="184" t="s">
        <v>618</v>
      </c>
      <c r="D320" s="184" t="s">
        <v>147</v>
      </c>
      <c r="E320" s="185" t="s">
        <v>619</v>
      </c>
      <c r="F320" s="186" t="s">
        <v>620</v>
      </c>
      <c r="G320" s="187" t="s">
        <v>166</v>
      </c>
      <c r="H320" s="188" t="n">
        <v>23</v>
      </c>
      <c r="I320" s="189"/>
      <c r="J320" s="190" t="n">
        <f aca="false">ROUND(I320*H320,2)</f>
        <v>0</v>
      </c>
      <c r="K320" s="186"/>
      <c r="L320" s="191"/>
      <c r="M320" s="192"/>
      <c r="N320" s="193" t="s">
        <v>39</v>
      </c>
      <c r="O320" s="60"/>
      <c r="P320" s="170" t="n">
        <f aca="false">O320*H320</f>
        <v>0</v>
      </c>
      <c r="Q320" s="170" t="n">
        <v>2E-005</v>
      </c>
      <c r="R320" s="170" t="n">
        <f aca="false">Q320*H320</f>
        <v>0.00046</v>
      </c>
      <c r="S320" s="170" t="n">
        <v>0</v>
      </c>
      <c r="T320" s="171" t="n">
        <f aca="false">S320*H320</f>
        <v>0</v>
      </c>
      <c r="U320" s="22"/>
      <c r="V320" s="22"/>
      <c r="W320" s="22"/>
      <c r="X320" s="22"/>
      <c r="Y320" s="22"/>
      <c r="Z320" s="22"/>
      <c r="AA320" s="22"/>
      <c r="AB320" s="22"/>
      <c r="AC320" s="22"/>
      <c r="AD320" s="22"/>
      <c r="AE320" s="22"/>
      <c r="AR320" s="172" t="s">
        <v>289</v>
      </c>
      <c r="AT320" s="172" t="s">
        <v>147</v>
      </c>
      <c r="AU320" s="172" t="s">
        <v>81</v>
      </c>
      <c r="AY320" s="3" t="s">
        <v>130</v>
      </c>
      <c r="BE320" s="173" t="n">
        <f aca="false">IF(N320="základní",J320,0)</f>
        <v>0</v>
      </c>
      <c r="BF320" s="173" t="n">
        <f aca="false">IF(N320="snížená",J320,0)</f>
        <v>0</v>
      </c>
      <c r="BG320" s="173" t="n">
        <f aca="false">IF(N320="zákl. přenesená",J320,0)</f>
        <v>0</v>
      </c>
      <c r="BH320" s="173" t="n">
        <f aca="false">IF(N320="sníž. přenesená",J320,0)</f>
        <v>0</v>
      </c>
      <c r="BI320" s="173" t="n">
        <f aca="false">IF(N320="nulová",J320,0)</f>
        <v>0</v>
      </c>
      <c r="BJ320" s="3" t="s">
        <v>79</v>
      </c>
      <c r="BK320" s="173" t="n">
        <f aca="false">ROUND(I320*H320,2)</f>
        <v>0</v>
      </c>
      <c r="BL320" s="3" t="s">
        <v>218</v>
      </c>
      <c r="BM320" s="172" t="s">
        <v>621</v>
      </c>
    </row>
    <row r="321" s="174" customFormat="true" ht="12.8" hidden="false" customHeight="false" outlineLevel="0" collapsed="false">
      <c r="B321" s="175"/>
      <c r="D321" s="176" t="s">
        <v>145</v>
      </c>
      <c r="F321" s="178" t="s">
        <v>622</v>
      </c>
      <c r="H321" s="179" t="n">
        <v>23</v>
      </c>
      <c r="I321" s="180"/>
      <c r="L321" s="175"/>
      <c r="M321" s="181"/>
      <c r="N321" s="182"/>
      <c r="O321" s="182"/>
      <c r="P321" s="182"/>
      <c r="Q321" s="182"/>
      <c r="R321" s="182"/>
      <c r="S321" s="182"/>
      <c r="T321" s="183"/>
      <c r="AT321" s="177" t="s">
        <v>145</v>
      </c>
      <c r="AU321" s="177" t="s">
        <v>81</v>
      </c>
      <c r="AV321" s="174" t="s">
        <v>81</v>
      </c>
      <c r="AW321" s="174" t="s">
        <v>2</v>
      </c>
      <c r="AX321" s="174" t="s">
        <v>79</v>
      </c>
      <c r="AY321" s="177" t="s">
        <v>130</v>
      </c>
    </row>
    <row r="322" s="27" customFormat="true" ht="24.15" hidden="false" customHeight="true" outlineLevel="0" collapsed="false">
      <c r="A322" s="22"/>
      <c r="B322" s="160"/>
      <c r="C322" s="161" t="s">
        <v>623</v>
      </c>
      <c r="D322" s="161" t="s">
        <v>132</v>
      </c>
      <c r="E322" s="162" t="s">
        <v>624</v>
      </c>
      <c r="F322" s="163" t="s">
        <v>625</v>
      </c>
      <c r="G322" s="164" t="s">
        <v>166</v>
      </c>
      <c r="H322" s="165" t="n">
        <v>230</v>
      </c>
      <c r="I322" s="166"/>
      <c r="J322" s="167" t="n">
        <f aca="false">ROUND(I322*H322,2)</f>
        <v>0</v>
      </c>
      <c r="K322" s="163" t="s">
        <v>143</v>
      </c>
      <c r="L322" s="23"/>
      <c r="M322" s="168"/>
      <c r="N322" s="169" t="s">
        <v>39</v>
      </c>
      <c r="O322" s="60"/>
      <c r="P322" s="170" t="n">
        <f aca="false">O322*H322</f>
        <v>0</v>
      </c>
      <c r="Q322" s="170" t="n">
        <v>0</v>
      </c>
      <c r="R322" s="170" t="n">
        <f aca="false">Q322*H322</f>
        <v>0</v>
      </c>
      <c r="S322" s="170" t="n">
        <v>0</v>
      </c>
      <c r="T322" s="171" t="n">
        <f aca="false">S322*H322</f>
        <v>0</v>
      </c>
      <c r="U322" s="22"/>
      <c r="V322" s="22"/>
      <c r="W322" s="22"/>
      <c r="X322" s="22"/>
      <c r="Y322" s="22"/>
      <c r="Z322" s="22"/>
      <c r="AA322" s="22"/>
      <c r="AB322" s="22"/>
      <c r="AC322" s="22"/>
      <c r="AD322" s="22"/>
      <c r="AE322" s="22"/>
      <c r="AR322" s="172" t="s">
        <v>218</v>
      </c>
      <c r="AT322" s="172" t="s">
        <v>132</v>
      </c>
      <c r="AU322" s="172" t="s">
        <v>81</v>
      </c>
      <c r="AY322" s="3" t="s">
        <v>130</v>
      </c>
      <c r="BE322" s="173" t="n">
        <f aca="false">IF(N322="základní",J322,0)</f>
        <v>0</v>
      </c>
      <c r="BF322" s="173" t="n">
        <f aca="false">IF(N322="snížená",J322,0)</f>
        <v>0</v>
      </c>
      <c r="BG322" s="173" t="n">
        <f aca="false">IF(N322="zákl. přenesená",J322,0)</f>
        <v>0</v>
      </c>
      <c r="BH322" s="173" t="n">
        <f aca="false">IF(N322="sníž. přenesená",J322,0)</f>
        <v>0</v>
      </c>
      <c r="BI322" s="173" t="n">
        <f aca="false">IF(N322="nulová",J322,0)</f>
        <v>0</v>
      </c>
      <c r="BJ322" s="3" t="s">
        <v>79</v>
      </c>
      <c r="BK322" s="173" t="n">
        <f aca="false">ROUND(I322*H322,2)</f>
        <v>0</v>
      </c>
      <c r="BL322" s="3" t="s">
        <v>218</v>
      </c>
      <c r="BM322" s="172" t="s">
        <v>626</v>
      </c>
    </row>
    <row r="323" s="27" customFormat="true" ht="16.5" hidden="false" customHeight="true" outlineLevel="0" collapsed="false">
      <c r="A323" s="22"/>
      <c r="B323" s="160"/>
      <c r="C323" s="184" t="s">
        <v>627</v>
      </c>
      <c r="D323" s="184" t="s">
        <v>147</v>
      </c>
      <c r="E323" s="185" t="s">
        <v>628</v>
      </c>
      <c r="F323" s="186" t="s">
        <v>629</v>
      </c>
      <c r="G323" s="187" t="s">
        <v>166</v>
      </c>
      <c r="H323" s="188" t="n">
        <v>100</v>
      </c>
      <c r="I323" s="189"/>
      <c r="J323" s="190" t="n">
        <f aca="false">ROUND(I323*H323,2)</f>
        <v>0</v>
      </c>
      <c r="K323" s="163" t="s">
        <v>143</v>
      </c>
      <c r="L323" s="191"/>
      <c r="M323" s="192"/>
      <c r="N323" s="193" t="s">
        <v>39</v>
      </c>
      <c r="O323" s="60"/>
      <c r="P323" s="170" t="n">
        <f aca="false">O323*H323</f>
        <v>0</v>
      </c>
      <c r="Q323" s="170" t="n">
        <v>0.00012</v>
      </c>
      <c r="R323" s="170" t="n">
        <f aca="false">Q323*H323</f>
        <v>0.012</v>
      </c>
      <c r="S323" s="170" t="n">
        <v>0</v>
      </c>
      <c r="T323" s="171" t="n">
        <f aca="false">S323*H323</f>
        <v>0</v>
      </c>
      <c r="U323" s="22"/>
      <c r="V323" s="22"/>
      <c r="W323" s="22"/>
      <c r="X323" s="22"/>
      <c r="Y323" s="22"/>
      <c r="Z323" s="22"/>
      <c r="AA323" s="22"/>
      <c r="AB323" s="22"/>
      <c r="AC323" s="22"/>
      <c r="AD323" s="22"/>
      <c r="AE323" s="22"/>
      <c r="AR323" s="172" t="s">
        <v>289</v>
      </c>
      <c r="AT323" s="172" t="s">
        <v>147</v>
      </c>
      <c r="AU323" s="172" t="s">
        <v>81</v>
      </c>
      <c r="AY323" s="3" t="s">
        <v>130</v>
      </c>
      <c r="BE323" s="173" t="n">
        <f aca="false">IF(N323="základní",J323,0)</f>
        <v>0</v>
      </c>
      <c r="BF323" s="173" t="n">
        <f aca="false">IF(N323="snížená",J323,0)</f>
        <v>0</v>
      </c>
      <c r="BG323" s="173" t="n">
        <f aca="false">IF(N323="zákl. přenesená",J323,0)</f>
        <v>0</v>
      </c>
      <c r="BH323" s="173" t="n">
        <f aca="false">IF(N323="sníž. přenesená",J323,0)</f>
        <v>0</v>
      </c>
      <c r="BI323" s="173" t="n">
        <f aca="false">IF(N323="nulová",J323,0)</f>
        <v>0</v>
      </c>
      <c r="BJ323" s="3" t="s">
        <v>79</v>
      </c>
      <c r="BK323" s="173" t="n">
        <f aca="false">ROUND(I323*H323,2)</f>
        <v>0</v>
      </c>
      <c r="BL323" s="3" t="s">
        <v>218</v>
      </c>
      <c r="BM323" s="172" t="s">
        <v>630</v>
      </c>
    </row>
    <row r="324" s="174" customFormat="true" ht="12.8" hidden="false" customHeight="false" outlineLevel="0" collapsed="false">
      <c r="B324" s="175"/>
      <c r="D324" s="176" t="s">
        <v>145</v>
      </c>
      <c r="F324" s="178" t="s">
        <v>631</v>
      </c>
      <c r="H324" s="179" t="n">
        <v>100</v>
      </c>
      <c r="I324" s="180"/>
      <c r="L324" s="175"/>
      <c r="M324" s="181"/>
      <c r="N324" s="182"/>
      <c r="O324" s="182"/>
      <c r="P324" s="182"/>
      <c r="Q324" s="182"/>
      <c r="R324" s="182"/>
      <c r="S324" s="182"/>
      <c r="T324" s="183"/>
      <c r="AT324" s="177" t="s">
        <v>145</v>
      </c>
      <c r="AU324" s="177" t="s">
        <v>81</v>
      </c>
      <c r="AV324" s="174" t="s">
        <v>81</v>
      </c>
      <c r="AW324" s="174" t="s">
        <v>2</v>
      </c>
      <c r="AX324" s="174" t="s">
        <v>79</v>
      </c>
      <c r="AY324" s="177" t="s">
        <v>130</v>
      </c>
    </row>
    <row r="325" s="27" customFormat="true" ht="16.5" hidden="false" customHeight="true" outlineLevel="0" collapsed="false">
      <c r="A325" s="22"/>
      <c r="B325" s="160"/>
      <c r="C325" s="184" t="s">
        <v>632</v>
      </c>
      <c r="D325" s="184" t="s">
        <v>147</v>
      </c>
      <c r="E325" s="185" t="s">
        <v>633</v>
      </c>
      <c r="F325" s="186" t="s">
        <v>634</v>
      </c>
      <c r="G325" s="187" t="s">
        <v>166</v>
      </c>
      <c r="H325" s="188" t="n">
        <v>130</v>
      </c>
      <c r="I325" s="189"/>
      <c r="J325" s="190" t="n">
        <f aca="false">ROUND(I325*H325,2)</f>
        <v>0</v>
      </c>
      <c r="K325" s="186"/>
      <c r="L325" s="191"/>
      <c r="M325" s="192"/>
      <c r="N325" s="193" t="s">
        <v>39</v>
      </c>
      <c r="O325" s="60"/>
      <c r="P325" s="170" t="n">
        <f aca="false">O325*H325</f>
        <v>0</v>
      </c>
      <c r="Q325" s="170" t="n">
        <v>0.00012</v>
      </c>
      <c r="R325" s="170" t="n">
        <f aca="false">Q325*H325</f>
        <v>0.0156</v>
      </c>
      <c r="S325" s="170" t="n">
        <v>0</v>
      </c>
      <c r="T325" s="171" t="n">
        <f aca="false">S325*H325</f>
        <v>0</v>
      </c>
      <c r="U325" s="22"/>
      <c r="V325" s="22"/>
      <c r="W325" s="22"/>
      <c r="X325" s="22"/>
      <c r="Y325" s="22"/>
      <c r="Z325" s="22"/>
      <c r="AA325" s="22"/>
      <c r="AB325" s="22"/>
      <c r="AC325" s="22"/>
      <c r="AD325" s="22"/>
      <c r="AE325" s="22"/>
      <c r="AR325" s="172" t="s">
        <v>289</v>
      </c>
      <c r="AT325" s="172" t="s">
        <v>147</v>
      </c>
      <c r="AU325" s="172" t="s">
        <v>81</v>
      </c>
      <c r="AY325" s="3" t="s">
        <v>130</v>
      </c>
      <c r="BE325" s="173" t="n">
        <f aca="false">IF(N325="základní",J325,0)</f>
        <v>0</v>
      </c>
      <c r="BF325" s="173" t="n">
        <f aca="false">IF(N325="snížená",J325,0)</f>
        <v>0</v>
      </c>
      <c r="BG325" s="173" t="n">
        <f aca="false">IF(N325="zákl. přenesená",J325,0)</f>
        <v>0</v>
      </c>
      <c r="BH325" s="173" t="n">
        <f aca="false">IF(N325="sníž. přenesená",J325,0)</f>
        <v>0</v>
      </c>
      <c r="BI325" s="173" t="n">
        <f aca="false">IF(N325="nulová",J325,0)</f>
        <v>0</v>
      </c>
      <c r="BJ325" s="3" t="s">
        <v>79</v>
      </c>
      <c r="BK325" s="173" t="n">
        <f aca="false">ROUND(I325*H325,2)</f>
        <v>0</v>
      </c>
      <c r="BL325" s="3" t="s">
        <v>218</v>
      </c>
      <c r="BM325" s="172" t="s">
        <v>635</v>
      </c>
    </row>
    <row r="326" s="27" customFormat="true" ht="24.15" hidden="false" customHeight="true" outlineLevel="0" collapsed="false">
      <c r="A326" s="22"/>
      <c r="B326" s="160"/>
      <c r="C326" s="161" t="s">
        <v>636</v>
      </c>
      <c r="D326" s="161" t="s">
        <v>132</v>
      </c>
      <c r="E326" s="162" t="s">
        <v>637</v>
      </c>
      <c r="F326" s="163" t="s">
        <v>638</v>
      </c>
      <c r="G326" s="164" t="s">
        <v>228</v>
      </c>
      <c r="H326" s="165" t="n">
        <v>60</v>
      </c>
      <c r="I326" s="166"/>
      <c r="J326" s="167" t="n">
        <f aca="false">ROUND(I326*H326,2)</f>
        <v>0</v>
      </c>
      <c r="K326" s="163" t="s">
        <v>143</v>
      </c>
      <c r="L326" s="23"/>
      <c r="M326" s="168"/>
      <c r="N326" s="169" t="s">
        <v>39</v>
      </c>
      <c r="O326" s="60"/>
      <c r="P326" s="170" t="n">
        <f aca="false">O326*H326</f>
        <v>0</v>
      </c>
      <c r="Q326" s="170" t="n">
        <v>0</v>
      </c>
      <c r="R326" s="170" t="n">
        <f aca="false">Q326*H326</f>
        <v>0</v>
      </c>
      <c r="S326" s="170" t="n">
        <v>0</v>
      </c>
      <c r="T326" s="171" t="n">
        <f aca="false">S326*H326</f>
        <v>0</v>
      </c>
      <c r="U326" s="22"/>
      <c r="V326" s="22"/>
      <c r="W326" s="22"/>
      <c r="X326" s="22"/>
      <c r="Y326" s="22"/>
      <c r="Z326" s="22"/>
      <c r="AA326" s="22"/>
      <c r="AB326" s="22"/>
      <c r="AC326" s="22"/>
      <c r="AD326" s="22"/>
      <c r="AE326" s="22"/>
      <c r="AR326" s="172" t="s">
        <v>218</v>
      </c>
      <c r="AT326" s="172" t="s">
        <v>132</v>
      </c>
      <c r="AU326" s="172" t="s">
        <v>81</v>
      </c>
      <c r="AY326" s="3" t="s">
        <v>130</v>
      </c>
      <c r="BE326" s="173" t="n">
        <f aca="false">IF(N326="základní",J326,0)</f>
        <v>0</v>
      </c>
      <c r="BF326" s="173" t="n">
        <f aca="false">IF(N326="snížená",J326,0)</f>
        <v>0</v>
      </c>
      <c r="BG326" s="173" t="n">
        <f aca="false">IF(N326="zákl. přenesená",J326,0)</f>
        <v>0</v>
      </c>
      <c r="BH326" s="173" t="n">
        <f aca="false">IF(N326="sníž. přenesená",J326,0)</f>
        <v>0</v>
      </c>
      <c r="BI326" s="173" t="n">
        <f aca="false">IF(N326="nulová",J326,0)</f>
        <v>0</v>
      </c>
      <c r="BJ326" s="3" t="s">
        <v>79</v>
      </c>
      <c r="BK326" s="173" t="n">
        <f aca="false">ROUND(I326*H326,2)</f>
        <v>0</v>
      </c>
      <c r="BL326" s="3" t="s">
        <v>218</v>
      </c>
      <c r="BM326" s="172" t="s">
        <v>639</v>
      </c>
    </row>
    <row r="327" s="27" customFormat="true" ht="24.15" hidden="false" customHeight="true" outlineLevel="0" collapsed="false">
      <c r="A327" s="22"/>
      <c r="B327" s="160"/>
      <c r="C327" s="161" t="s">
        <v>640</v>
      </c>
      <c r="D327" s="161" t="s">
        <v>132</v>
      </c>
      <c r="E327" s="162" t="s">
        <v>641</v>
      </c>
      <c r="F327" s="163" t="s">
        <v>642</v>
      </c>
      <c r="G327" s="164" t="s">
        <v>228</v>
      </c>
      <c r="H327" s="165" t="n">
        <v>4</v>
      </c>
      <c r="I327" s="166"/>
      <c r="J327" s="167" t="n">
        <f aca="false">ROUND(I327*H327,2)</f>
        <v>0</v>
      </c>
      <c r="K327" s="163" t="s">
        <v>143</v>
      </c>
      <c r="L327" s="23"/>
      <c r="M327" s="168"/>
      <c r="N327" s="169" t="s">
        <v>39</v>
      </c>
      <c r="O327" s="60"/>
      <c r="P327" s="170" t="n">
        <f aca="false">O327*H327</f>
        <v>0</v>
      </c>
      <c r="Q327" s="170" t="n">
        <v>0</v>
      </c>
      <c r="R327" s="170" t="n">
        <f aca="false">Q327*H327</f>
        <v>0</v>
      </c>
      <c r="S327" s="170" t="n">
        <v>0</v>
      </c>
      <c r="T327" s="171" t="n">
        <f aca="false">S327*H327</f>
        <v>0</v>
      </c>
      <c r="U327" s="22"/>
      <c r="V327" s="22"/>
      <c r="W327" s="22"/>
      <c r="X327" s="22"/>
      <c r="Y327" s="22"/>
      <c r="Z327" s="22"/>
      <c r="AA327" s="22"/>
      <c r="AB327" s="22"/>
      <c r="AC327" s="22"/>
      <c r="AD327" s="22"/>
      <c r="AE327" s="22"/>
      <c r="AR327" s="172" t="s">
        <v>218</v>
      </c>
      <c r="AT327" s="172" t="s">
        <v>132</v>
      </c>
      <c r="AU327" s="172" t="s">
        <v>81</v>
      </c>
      <c r="AY327" s="3" t="s">
        <v>130</v>
      </c>
      <c r="BE327" s="173" t="n">
        <f aca="false">IF(N327="základní",J327,0)</f>
        <v>0</v>
      </c>
      <c r="BF327" s="173" t="n">
        <f aca="false">IF(N327="snížená",J327,0)</f>
        <v>0</v>
      </c>
      <c r="BG327" s="173" t="n">
        <f aca="false">IF(N327="zákl. přenesená",J327,0)</f>
        <v>0</v>
      </c>
      <c r="BH327" s="173" t="n">
        <f aca="false">IF(N327="sníž. přenesená",J327,0)</f>
        <v>0</v>
      </c>
      <c r="BI327" s="173" t="n">
        <f aca="false">IF(N327="nulová",J327,0)</f>
        <v>0</v>
      </c>
      <c r="BJ327" s="3" t="s">
        <v>79</v>
      </c>
      <c r="BK327" s="173" t="n">
        <f aca="false">ROUND(I327*H327,2)</f>
        <v>0</v>
      </c>
      <c r="BL327" s="3" t="s">
        <v>218</v>
      </c>
      <c r="BM327" s="172" t="s">
        <v>643</v>
      </c>
    </row>
    <row r="328" s="27" customFormat="true" ht="16.5" hidden="false" customHeight="true" outlineLevel="0" collapsed="false">
      <c r="A328" s="22"/>
      <c r="B328" s="160"/>
      <c r="C328" s="184" t="s">
        <v>644</v>
      </c>
      <c r="D328" s="184" t="s">
        <v>147</v>
      </c>
      <c r="E328" s="185" t="s">
        <v>645</v>
      </c>
      <c r="F328" s="186" t="s">
        <v>646</v>
      </c>
      <c r="G328" s="187" t="s">
        <v>228</v>
      </c>
      <c r="H328" s="188" t="n">
        <v>4</v>
      </c>
      <c r="I328" s="189"/>
      <c r="J328" s="190" t="n">
        <f aca="false">ROUND(I328*H328,2)</f>
        <v>0</v>
      </c>
      <c r="K328" s="186"/>
      <c r="L328" s="191"/>
      <c r="M328" s="192"/>
      <c r="N328" s="193" t="s">
        <v>39</v>
      </c>
      <c r="O328" s="60"/>
      <c r="P328" s="170" t="n">
        <f aca="false">O328*H328</f>
        <v>0</v>
      </c>
      <c r="Q328" s="170" t="n">
        <v>9E-005</v>
      </c>
      <c r="R328" s="170" t="n">
        <f aca="false">Q328*H328</f>
        <v>0.00036</v>
      </c>
      <c r="S328" s="170" t="n">
        <v>0</v>
      </c>
      <c r="T328" s="171" t="n">
        <f aca="false">S328*H328</f>
        <v>0</v>
      </c>
      <c r="U328" s="22"/>
      <c r="V328" s="22"/>
      <c r="W328" s="22"/>
      <c r="X328" s="22"/>
      <c r="Y328" s="22"/>
      <c r="Z328" s="22"/>
      <c r="AA328" s="22"/>
      <c r="AB328" s="22"/>
      <c r="AC328" s="22"/>
      <c r="AD328" s="22"/>
      <c r="AE328" s="22"/>
      <c r="AR328" s="172" t="s">
        <v>289</v>
      </c>
      <c r="AT328" s="172" t="s">
        <v>147</v>
      </c>
      <c r="AU328" s="172" t="s">
        <v>81</v>
      </c>
      <c r="AY328" s="3" t="s">
        <v>130</v>
      </c>
      <c r="BE328" s="173" t="n">
        <f aca="false">IF(N328="základní",J328,0)</f>
        <v>0</v>
      </c>
      <c r="BF328" s="173" t="n">
        <f aca="false">IF(N328="snížená",J328,0)</f>
        <v>0</v>
      </c>
      <c r="BG328" s="173" t="n">
        <f aca="false">IF(N328="zákl. přenesená",J328,0)</f>
        <v>0</v>
      </c>
      <c r="BH328" s="173" t="n">
        <f aca="false">IF(N328="sníž. přenesená",J328,0)</f>
        <v>0</v>
      </c>
      <c r="BI328" s="173" t="n">
        <f aca="false">IF(N328="nulová",J328,0)</f>
        <v>0</v>
      </c>
      <c r="BJ328" s="3" t="s">
        <v>79</v>
      </c>
      <c r="BK328" s="173" t="n">
        <f aca="false">ROUND(I328*H328,2)</f>
        <v>0</v>
      </c>
      <c r="BL328" s="3" t="s">
        <v>218</v>
      </c>
      <c r="BM328" s="172" t="s">
        <v>647</v>
      </c>
    </row>
    <row r="329" s="27" customFormat="true" ht="24.15" hidden="false" customHeight="true" outlineLevel="0" collapsed="false">
      <c r="A329" s="22"/>
      <c r="B329" s="160"/>
      <c r="C329" s="161" t="s">
        <v>648</v>
      </c>
      <c r="D329" s="161" t="s">
        <v>132</v>
      </c>
      <c r="E329" s="162" t="s">
        <v>649</v>
      </c>
      <c r="F329" s="163" t="s">
        <v>650</v>
      </c>
      <c r="G329" s="164" t="s">
        <v>228</v>
      </c>
      <c r="H329" s="165" t="n">
        <v>3</v>
      </c>
      <c r="I329" s="166"/>
      <c r="J329" s="167" t="n">
        <f aca="false">ROUND(I329*H329,2)</f>
        <v>0</v>
      </c>
      <c r="K329" s="163" t="s">
        <v>143</v>
      </c>
      <c r="L329" s="23"/>
      <c r="M329" s="168"/>
      <c r="N329" s="169" t="s">
        <v>39</v>
      </c>
      <c r="O329" s="60"/>
      <c r="P329" s="170" t="n">
        <f aca="false">O329*H329</f>
        <v>0</v>
      </c>
      <c r="Q329" s="170" t="n">
        <v>0</v>
      </c>
      <c r="R329" s="170" t="n">
        <f aca="false">Q329*H329</f>
        <v>0</v>
      </c>
      <c r="S329" s="170" t="n">
        <v>0</v>
      </c>
      <c r="T329" s="171" t="n">
        <f aca="false">S329*H329</f>
        <v>0</v>
      </c>
      <c r="U329" s="22"/>
      <c r="V329" s="22"/>
      <c r="W329" s="22"/>
      <c r="X329" s="22"/>
      <c r="Y329" s="22"/>
      <c r="Z329" s="22"/>
      <c r="AA329" s="22"/>
      <c r="AB329" s="22"/>
      <c r="AC329" s="22"/>
      <c r="AD329" s="22"/>
      <c r="AE329" s="22"/>
      <c r="AR329" s="172" t="s">
        <v>218</v>
      </c>
      <c r="AT329" s="172" t="s">
        <v>132</v>
      </c>
      <c r="AU329" s="172" t="s">
        <v>81</v>
      </c>
      <c r="AY329" s="3" t="s">
        <v>130</v>
      </c>
      <c r="BE329" s="173" t="n">
        <f aca="false">IF(N329="základní",J329,0)</f>
        <v>0</v>
      </c>
      <c r="BF329" s="173" t="n">
        <f aca="false">IF(N329="snížená",J329,0)</f>
        <v>0</v>
      </c>
      <c r="BG329" s="173" t="n">
        <f aca="false">IF(N329="zákl. přenesená",J329,0)</f>
        <v>0</v>
      </c>
      <c r="BH329" s="173" t="n">
        <f aca="false">IF(N329="sníž. přenesená",J329,0)</f>
        <v>0</v>
      </c>
      <c r="BI329" s="173" t="n">
        <f aca="false">IF(N329="nulová",J329,0)</f>
        <v>0</v>
      </c>
      <c r="BJ329" s="3" t="s">
        <v>79</v>
      </c>
      <c r="BK329" s="173" t="n">
        <f aca="false">ROUND(I329*H329,2)</f>
        <v>0</v>
      </c>
      <c r="BL329" s="3" t="s">
        <v>218</v>
      </c>
      <c r="BM329" s="172" t="s">
        <v>651</v>
      </c>
    </row>
    <row r="330" s="27" customFormat="true" ht="24.15" hidden="false" customHeight="true" outlineLevel="0" collapsed="false">
      <c r="A330" s="22"/>
      <c r="B330" s="160"/>
      <c r="C330" s="184" t="s">
        <v>652</v>
      </c>
      <c r="D330" s="184" t="s">
        <v>147</v>
      </c>
      <c r="E330" s="185" t="s">
        <v>653</v>
      </c>
      <c r="F330" s="186" t="s">
        <v>654</v>
      </c>
      <c r="G330" s="187" t="s">
        <v>228</v>
      </c>
      <c r="H330" s="188" t="n">
        <v>3</v>
      </c>
      <c r="I330" s="189"/>
      <c r="J330" s="190" t="n">
        <f aca="false">ROUND(I330*H330,2)</f>
        <v>0</v>
      </c>
      <c r="K330" s="186"/>
      <c r="L330" s="191"/>
      <c r="M330" s="192"/>
      <c r="N330" s="193" t="s">
        <v>39</v>
      </c>
      <c r="O330" s="60"/>
      <c r="P330" s="170" t="n">
        <f aca="false">O330*H330</f>
        <v>0</v>
      </c>
      <c r="Q330" s="170" t="n">
        <v>6E-005</v>
      </c>
      <c r="R330" s="170" t="n">
        <f aca="false">Q330*H330</f>
        <v>0.00018</v>
      </c>
      <c r="S330" s="170" t="n">
        <v>0</v>
      </c>
      <c r="T330" s="171" t="n">
        <f aca="false">S330*H330</f>
        <v>0</v>
      </c>
      <c r="U330" s="22"/>
      <c r="V330" s="22"/>
      <c r="W330" s="22"/>
      <c r="X330" s="22"/>
      <c r="Y330" s="22"/>
      <c r="Z330" s="22"/>
      <c r="AA330" s="22"/>
      <c r="AB330" s="22"/>
      <c r="AC330" s="22"/>
      <c r="AD330" s="22"/>
      <c r="AE330" s="22"/>
      <c r="AR330" s="172" t="s">
        <v>289</v>
      </c>
      <c r="AT330" s="172" t="s">
        <v>147</v>
      </c>
      <c r="AU330" s="172" t="s">
        <v>81</v>
      </c>
      <c r="AY330" s="3" t="s">
        <v>130</v>
      </c>
      <c r="BE330" s="173" t="n">
        <f aca="false">IF(N330="základní",J330,0)</f>
        <v>0</v>
      </c>
      <c r="BF330" s="173" t="n">
        <f aca="false">IF(N330="snížená",J330,0)</f>
        <v>0</v>
      </c>
      <c r="BG330" s="173" t="n">
        <f aca="false">IF(N330="zákl. přenesená",J330,0)</f>
        <v>0</v>
      </c>
      <c r="BH330" s="173" t="n">
        <f aca="false">IF(N330="sníž. přenesená",J330,0)</f>
        <v>0</v>
      </c>
      <c r="BI330" s="173" t="n">
        <f aca="false">IF(N330="nulová",J330,0)</f>
        <v>0</v>
      </c>
      <c r="BJ330" s="3" t="s">
        <v>79</v>
      </c>
      <c r="BK330" s="173" t="n">
        <f aca="false">ROUND(I330*H330,2)</f>
        <v>0</v>
      </c>
      <c r="BL330" s="3" t="s">
        <v>218</v>
      </c>
      <c r="BM330" s="172" t="s">
        <v>655</v>
      </c>
    </row>
    <row r="331" s="27" customFormat="true" ht="24.15" hidden="false" customHeight="true" outlineLevel="0" collapsed="false">
      <c r="A331" s="22"/>
      <c r="B331" s="160"/>
      <c r="C331" s="161" t="s">
        <v>656</v>
      </c>
      <c r="D331" s="161" t="s">
        <v>132</v>
      </c>
      <c r="E331" s="162" t="s">
        <v>657</v>
      </c>
      <c r="F331" s="163" t="s">
        <v>658</v>
      </c>
      <c r="G331" s="164" t="s">
        <v>228</v>
      </c>
      <c r="H331" s="165" t="n">
        <v>1</v>
      </c>
      <c r="I331" s="166"/>
      <c r="J331" s="167" t="n">
        <f aca="false">ROUND(I331*H331,2)</f>
        <v>0</v>
      </c>
      <c r="K331" s="163" t="s">
        <v>143</v>
      </c>
      <c r="L331" s="23"/>
      <c r="M331" s="168"/>
      <c r="N331" s="169" t="s">
        <v>39</v>
      </c>
      <c r="O331" s="60"/>
      <c r="P331" s="170" t="n">
        <f aca="false">O331*H331</f>
        <v>0</v>
      </c>
      <c r="Q331" s="170" t="n">
        <v>0</v>
      </c>
      <c r="R331" s="170" t="n">
        <f aca="false">Q331*H331</f>
        <v>0</v>
      </c>
      <c r="S331" s="170" t="n">
        <v>0</v>
      </c>
      <c r="T331" s="171" t="n">
        <f aca="false">S331*H331</f>
        <v>0</v>
      </c>
      <c r="U331" s="22"/>
      <c r="V331" s="22"/>
      <c r="W331" s="22"/>
      <c r="X331" s="22"/>
      <c r="Y331" s="22"/>
      <c r="Z331" s="22"/>
      <c r="AA331" s="22"/>
      <c r="AB331" s="22"/>
      <c r="AC331" s="22"/>
      <c r="AD331" s="22"/>
      <c r="AE331" s="22"/>
      <c r="AR331" s="172" t="s">
        <v>218</v>
      </c>
      <c r="AT331" s="172" t="s">
        <v>132</v>
      </c>
      <c r="AU331" s="172" t="s">
        <v>81</v>
      </c>
      <c r="AY331" s="3" t="s">
        <v>130</v>
      </c>
      <c r="BE331" s="173" t="n">
        <f aca="false">IF(N331="základní",J331,0)</f>
        <v>0</v>
      </c>
      <c r="BF331" s="173" t="n">
        <f aca="false">IF(N331="snížená",J331,0)</f>
        <v>0</v>
      </c>
      <c r="BG331" s="173" t="n">
        <f aca="false">IF(N331="zákl. přenesená",J331,0)</f>
        <v>0</v>
      </c>
      <c r="BH331" s="173" t="n">
        <f aca="false">IF(N331="sníž. přenesená",J331,0)</f>
        <v>0</v>
      </c>
      <c r="BI331" s="173" t="n">
        <f aca="false">IF(N331="nulová",J331,0)</f>
        <v>0</v>
      </c>
      <c r="BJ331" s="3" t="s">
        <v>79</v>
      </c>
      <c r="BK331" s="173" t="n">
        <f aca="false">ROUND(I331*H331,2)</f>
        <v>0</v>
      </c>
      <c r="BL331" s="3" t="s">
        <v>218</v>
      </c>
      <c r="BM331" s="172" t="s">
        <v>659</v>
      </c>
    </row>
    <row r="332" s="27" customFormat="true" ht="24.15" hidden="false" customHeight="true" outlineLevel="0" collapsed="false">
      <c r="A332" s="22"/>
      <c r="B332" s="160"/>
      <c r="C332" s="184" t="s">
        <v>660</v>
      </c>
      <c r="D332" s="184" t="s">
        <v>147</v>
      </c>
      <c r="E332" s="185" t="s">
        <v>661</v>
      </c>
      <c r="F332" s="186" t="s">
        <v>662</v>
      </c>
      <c r="G332" s="187" t="s">
        <v>228</v>
      </c>
      <c r="H332" s="188" t="n">
        <v>1</v>
      </c>
      <c r="I332" s="189"/>
      <c r="J332" s="190" t="n">
        <f aca="false">ROUND(I332*H332,2)</f>
        <v>0</v>
      </c>
      <c r="K332" s="163" t="s">
        <v>143</v>
      </c>
      <c r="L332" s="191"/>
      <c r="M332" s="192"/>
      <c r="N332" s="193" t="s">
        <v>39</v>
      </c>
      <c r="O332" s="60"/>
      <c r="P332" s="170" t="n">
        <f aca="false">O332*H332</f>
        <v>0</v>
      </c>
      <c r="Q332" s="170" t="n">
        <v>0.00047</v>
      </c>
      <c r="R332" s="170" t="n">
        <f aca="false">Q332*H332</f>
        <v>0.00047</v>
      </c>
      <c r="S332" s="170" t="n">
        <v>0</v>
      </c>
      <c r="T332" s="171" t="n">
        <f aca="false">S332*H332</f>
        <v>0</v>
      </c>
      <c r="U332" s="22"/>
      <c r="V332" s="22"/>
      <c r="W332" s="22"/>
      <c r="X332" s="22"/>
      <c r="Y332" s="22"/>
      <c r="Z332" s="22"/>
      <c r="AA332" s="22"/>
      <c r="AB332" s="22"/>
      <c r="AC332" s="22"/>
      <c r="AD332" s="22"/>
      <c r="AE332" s="22"/>
      <c r="AR332" s="172" t="s">
        <v>289</v>
      </c>
      <c r="AT332" s="172" t="s">
        <v>147</v>
      </c>
      <c r="AU332" s="172" t="s">
        <v>81</v>
      </c>
      <c r="AY332" s="3" t="s">
        <v>130</v>
      </c>
      <c r="BE332" s="173" t="n">
        <f aca="false">IF(N332="základní",J332,0)</f>
        <v>0</v>
      </c>
      <c r="BF332" s="173" t="n">
        <f aca="false">IF(N332="snížená",J332,0)</f>
        <v>0</v>
      </c>
      <c r="BG332" s="173" t="n">
        <f aca="false">IF(N332="zákl. přenesená",J332,0)</f>
        <v>0</v>
      </c>
      <c r="BH332" s="173" t="n">
        <f aca="false">IF(N332="sníž. přenesená",J332,0)</f>
        <v>0</v>
      </c>
      <c r="BI332" s="173" t="n">
        <f aca="false">IF(N332="nulová",J332,0)</f>
        <v>0</v>
      </c>
      <c r="BJ332" s="3" t="s">
        <v>79</v>
      </c>
      <c r="BK332" s="173" t="n">
        <f aca="false">ROUND(I332*H332,2)</f>
        <v>0</v>
      </c>
      <c r="BL332" s="3" t="s">
        <v>218</v>
      </c>
      <c r="BM332" s="172" t="s">
        <v>663</v>
      </c>
    </row>
    <row r="333" s="27" customFormat="true" ht="24.15" hidden="false" customHeight="true" outlineLevel="0" collapsed="false">
      <c r="A333" s="22"/>
      <c r="B333" s="160"/>
      <c r="C333" s="161" t="s">
        <v>664</v>
      </c>
      <c r="D333" s="161" t="s">
        <v>132</v>
      </c>
      <c r="E333" s="162" t="s">
        <v>665</v>
      </c>
      <c r="F333" s="163" t="s">
        <v>666</v>
      </c>
      <c r="G333" s="164" t="s">
        <v>228</v>
      </c>
      <c r="H333" s="165" t="n">
        <v>1</v>
      </c>
      <c r="I333" s="166"/>
      <c r="J333" s="167" t="n">
        <f aca="false">ROUND(I333*H333,2)</f>
        <v>0</v>
      </c>
      <c r="K333" s="163" t="s">
        <v>143</v>
      </c>
      <c r="L333" s="23"/>
      <c r="M333" s="168"/>
      <c r="N333" s="169" t="s">
        <v>39</v>
      </c>
      <c r="O333" s="60"/>
      <c r="P333" s="170" t="n">
        <f aca="false">O333*H333</f>
        <v>0</v>
      </c>
      <c r="Q333" s="170" t="n">
        <v>0</v>
      </c>
      <c r="R333" s="170" t="n">
        <f aca="false">Q333*H333</f>
        <v>0</v>
      </c>
      <c r="S333" s="170" t="n">
        <v>0</v>
      </c>
      <c r="T333" s="171" t="n">
        <f aca="false">S333*H333</f>
        <v>0</v>
      </c>
      <c r="U333" s="22"/>
      <c r="V333" s="22"/>
      <c r="W333" s="22"/>
      <c r="X333" s="22"/>
      <c r="Y333" s="22"/>
      <c r="Z333" s="22"/>
      <c r="AA333" s="22"/>
      <c r="AB333" s="22"/>
      <c r="AC333" s="22"/>
      <c r="AD333" s="22"/>
      <c r="AE333" s="22"/>
      <c r="AR333" s="172" t="s">
        <v>218</v>
      </c>
      <c r="AT333" s="172" t="s">
        <v>132</v>
      </c>
      <c r="AU333" s="172" t="s">
        <v>81</v>
      </c>
      <c r="AY333" s="3" t="s">
        <v>130</v>
      </c>
      <c r="BE333" s="173" t="n">
        <f aca="false">IF(N333="základní",J333,0)</f>
        <v>0</v>
      </c>
      <c r="BF333" s="173" t="n">
        <f aca="false">IF(N333="snížená",J333,0)</f>
        <v>0</v>
      </c>
      <c r="BG333" s="173" t="n">
        <f aca="false">IF(N333="zákl. přenesená",J333,0)</f>
        <v>0</v>
      </c>
      <c r="BH333" s="173" t="n">
        <f aca="false">IF(N333="sníž. přenesená",J333,0)</f>
        <v>0</v>
      </c>
      <c r="BI333" s="173" t="n">
        <f aca="false">IF(N333="nulová",J333,0)</f>
        <v>0</v>
      </c>
      <c r="BJ333" s="3" t="s">
        <v>79</v>
      </c>
      <c r="BK333" s="173" t="n">
        <f aca="false">ROUND(I333*H333,2)</f>
        <v>0</v>
      </c>
      <c r="BL333" s="3" t="s">
        <v>218</v>
      </c>
      <c r="BM333" s="172" t="s">
        <v>667</v>
      </c>
    </row>
    <row r="334" s="27" customFormat="true" ht="21.75" hidden="false" customHeight="true" outlineLevel="0" collapsed="false">
      <c r="A334" s="22"/>
      <c r="B334" s="160"/>
      <c r="C334" s="161" t="s">
        <v>668</v>
      </c>
      <c r="D334" s="161" t="s">
        <v>132</v>
      </c>
      <c r="E334" s="162" t="s">
        <v>669</v>
      </c>
      <c r="F334" s="163" t="s">
        <v>670</v>
      </c>
      <c r="G334" s="164" t="s">
        <v>228</v>
      </c>
      <c r="H334" s="165" t="n">
        <v>1</v>
      </c>
      <c r="I334" s="166"/>
      <c r="J334" s="167" t="n">
        <f aca="false">ROUND(I334*H334,2)</f>
        <v>0</v>
      </c>
      <c r="K334" s="163" t="s">
        <v>143</v>
      </c>
      <c r="L334" s="23"/>
      <c r="M334" s="168"/>
      <c r="N334" s="169" t="s">
        <v>39</v>
      </c>
      <c r="O334" s="60"/>
      <c r="P334" s="170" t="n">
        <f aca="false">O334*H334</f>
        <v>0</v>
      </c>
      <c r="Q334" s="170" t="n">
        <v>0</v>
      </c>
      <c r="R334" s="170" t="n">
        <f aca="false">Q334*H334</f>
        <v>0</v>
      </c>
      <c r="S334" s="170" t="n">
        <v>0</v>
      </c>
      <c r="T334" s="171" t="n">
        <f aca="false">S334*H334</f>
        <v>0</v>
      </c>
      <c r="U334" s="22"/>
      <c r="V334" s="22"/>
      <c r="W334" s="22"/>
      <c r="X334" s="22"/>
      <c r="Y334" s="22"/>
      <c r="Z334" s="22"/>
      <c r="AA334" s="22"/>
      <c r="AB334" s="22"/>
      <c r="AC334" s="22"/>
      <c r="AD334" s="22"/>
      <c r="AE334" s="22"/>
      <c r="AR334" s="172" t="s">
        <v>218</v>
      </c>
      <c r="AT334" s="172" t="s">
        <v>132</v>
      </c>
      <c r="AU334" s="172" t="s">
        <v>81</v>
      </c>
      <c r="AY334" s="3" t="s">
        <v>130</v>
      </c>
      <c r="BE334" s="173" t="n">
        <f aca="false">IF(N334="základní",J334,0)</f>
        <v>0</v>
      </c>
      <c r="BF334" s="173" t="n">
        <f aca="false">IF(N334="snížená",J334,0)</f>
        <v>0</v>
      </c>
      <c r="BG334" s="173" t="n">
        <f aca="false">IF(N334="zákl. přenesená",J334,0)</f>
        <v>0</v>
      </c>
      <c r="BH334" s="173" t="n">
        <f aca="false">IF(N334="sníž. přenesená",J334,0)</f>
        <v>0</v>
      </c>
      <c r="BI334" s="173" t="n">
        <f aca="false">IF(N334="nulová",J334,0)</f>
        <v>0</v>
      </c>
      <c r="BJ334" s="3" t="s">
        <v>79</v>
      </c>
      <c r="BK334" s="173" t="n">
        <f aca="false">ROUND(I334*H334,2)</f>
        <v>0</v>
      </c>
      <c r="BL334" s="3" t="s">
        <v>218</v>
      </c>
      <c r="BM334" s="172" t="s">
        <v>671</v>
      </c>
    </row>
    <row r="335" s="27" customFormat="true" ht="44.25" hidden="false" customHeight="true" outlineLevel="0" collapsed="false">
      <c r="A335" s="22"/>
      <c r="B335" s="160"/>
      <c r="C335" s="161" t="s">
        <v>672</v>
      </c>
      <c r="D335" s="161" t="s">
        <v>132</v>
      </c>
      <c r="E335" s="162" t="s">
        <v>673</v>
      </c>
      <c r="F335" s="163" t="s">
        <v>674</v>
      </c>
      <c r="G335" s="164" t="s">
        <v>228</v>
      </c>
      <c r="H335" s="165" t="n">
        <v>11</v>
      </c>
      <c r="I335" s="166"/>
      <c r="J335" s="167" t="n">
        <f aca="false">ROUND(I335*H335,2)</f>
        <v>0</v>
      </c>
      <c r="K335" s="163"/>
      <c r="L335" s="23"/>
      <c r="M335" s="168"/>
      <c r="N335" s="169" t="s">
        <v>39</v>
      </c>
      <c r="O335" s="60"/>
      <c r="P335" s="170" t="n">
        <f aca="false">O335*H335</f>
        <v>0</v>
      </c>
      <c r="Q335" s="170" t="n">
        <v>0</v>
      </c>
      <c r="R335" s="170" t="n">
        <f aca="false">Q335*H335</f>
        <v>0</v>
      </c>
      <c r="S335" s="170" t="n">
        <v>0</v>
      </c>
      <c r="T335" s="171" t="n">
        <f aca="false">S335*H335</f>
        <v>0</v>
      </c>
      <c r="U335" s="22"/>
      <c r="V335" s="22"/>
      <c r="W335" s="22"/>
      <c r="X335" s="22"/>
      <c r="Y335" s="22"/>
      <c r="Z335" s="22"/>
      <c r="AA335" s="22"/>
      <c r="AB335" s="22"/>
      <c r="AC335" s="22"/>
      <c r="AD335" s="22"/>
      <c r="AE335" s="22"/>
      <c r="AR335" s="172" t="s">
        <v>218</v>
      </c>
      <c r="AT335" s="172" t="s">
        <v>132</v>
      </c>
      <c r="AU335" s="172" t="s">
        <v>81</v>
      </c>
      <c r="AY335" s="3" t="s">
        <v>130</v>
      </c>
      <c r="BE335" s="173" t="n">
        <f aca="false">IF(N335="základní",J335,0)</f>
        <v>0</v>
      </c>
      <c r="BF335" s="173" t="n">
        <f aca="false">IF(N335="snížená",J335,0)</f>
        <v>0</v>
      </c>
      <c r="BG335" s="173" t="n">
        <f aca="false">IF(N335="zákl. přenesená",J335,0)</f>
        <v>0</v>
      </c>
      <c r="BH335" s="173" t="n">
        <f aca="false">IF(N335="sníž. přenesená",J335,0)</f>
        <v>0</v>
      </c>
      <c r="BI335" s="173" t="n">
        <f aca="false">IF(N335="nulová",J335,0)</f>
        <v>0</v>
      </c>
      <c r="BJ335" s="3" t="s">
        <v>79</v>
      </c>
      <c r="BK335" s="173" t="n">
        <f aca="false">ROUND(I335*H335,2)</f>
        <v>0</v>
      </c>
      <c r="BL335" s="3" t="s">
        <v>218</v>
      </c>
      <c r="BM335" s="172" t="s">
        <v>675</v>
      </c>
    </row>
    <row r="336" s="27" customFormat="true" ht="24.15" hidden="false" customHeight="true" outlineLevel="0" collapsed="false">
      <c r="A336" s="22"/>
      <c r="B336" s="160"/>
      <c r="C336" s="161" t="s">
        <v>676</v>
      </c>
      <c r="D336" s="161" t="s">
        <v>132</v>
      </c>
      <c r="E336" s="162" t="s">
        <v>677</v>
      </c>
      <c r="F336" s="163" t="s">
        <v>678</v>
      </c>
      <c r="G336" s="164" t="s">
        <v>228</v>
      </c>
      <c r="H336" s="165" t="n">
        <v>1</v>
      </c>
      <c r="I336" s="166"/>
      <c r="J336" s="167" t="n">
        <f aca="false">ROUND(I336*H336,2)</f>
        <v>0</v>
      </c>
      <c r="K336" s="163"/>
      <c r="L336" s="23"/>
      <c r="M336" s="168"/>
      <c r="N336" s="169" t="s">
        <v>39</v>
      </c>
      <c r="O336" s="60"/>
      <c r="P336" s="170" t="n">
        <f aca="false">O336*H336</f>
        <v>0</v>
      </c>
      <c r="Q336" s="170" t="n">
        <v>0</v>
      </c>
      <c r="R336" s="170" t="n">
        <f aca="false">Q336*H336</f>
        <v>0</v>
      </c>
      <c r="S336" s="170" t="n">
        <v>0</v>
      </c>
      <c r="T336" s="171" t="n">
        <f aca="false">S336*H336</f>
        <v>0</v>
      </c>
      <c r="U336" s="22"/>
      <c r="V336" s="22"/>
      <c r="W336" s="22"/>
      <c r="X336" s="22"/>
      <c r="Y336" s="22"/>
      <c r="Z336" s="22"/>
      <c r="AA336" s="22"/>
      <c r="AB336" s="22"/>
      <c r="AC336" s="22"/>
      <c r="AD336" s="22"/>
      <c r="AE336" s="22"/>
      <c r="AR336" s="172" t="s">
        <v>218</v>
      </c>
      <c r="AT336" s="172" t="s">
        <v>132</v>
      </c>
      <c r="AU336" s="172" t="s">
        <v>81</v>
      </c>
      <c r="AY336" s="3" t="s">
        <v>130</v>
      </c>
      <c r="BE336" s="173" t="n">
        <f aca="false">IF(N336="základní",J336,0)</f>
        <v>0</v>
      </c>
      <c r="BF336" s="173" t="n">
        <f aca="false">IF(N336="snížená",J336,0)</f>
        <v>0</v>
      </c>
      <c r="BG336" s="173" t="n">
        <f aca="false">IF(N336="zákl. přenesená",J336,0)</f>
        <v>0</v>
      </c>
      <c r="BH336" s="173" t="n">
        <f aca="false">IF(N336="sníž. přenesená",J336,0)</f>
        <v>0</v>
      </c>
      <c r="BI336" s="173" t="n">
        <f aca="false">IF(N336="nulová",J336,0)</f>
        <v>0</v>
      </c>
      <c r="BJ336" s="3" t="s">
        <v>79</v>
      </c>
      <c r="BK336" s="173" t="n">
        <f aca="false">ROUND(I336*H336,2)</f>
        <v>0</v>
      </c>
      <c r="BL336" s="3" t="s">
        <v>218</v>
      </c>
      <c r="BM336" s="172" t="s">
        <v>679</v>
      </c>
    </row>
    <row r="337" s="27" customFormat="true" ht="16.5" hidden="false" customHeight="true" outlineLevel="0" collapsed="false">
      <c r="A337" s="22"/>
      <c r="B337" s="160"/>
      <c r="C337" s="161" t="s">
        <v>680</v>
      </c>
      <c r="D337" s="161" t="s">
        <v>132</v>
      </c>
      <c r="E337" s="162" t="s">
        <v>681</v>
      </c>
      <c r="F337" s="163" t="s">
        <v>682</v>
      </c>
      <c r="G337" s="164" t="s">
        <v>228</v>
      </c>
      <c r="H337" s="165" t="n">
        <v>1</v>
      </c>
      <c r="I337" s="166"/>
      <c r="J337" s="167" t="n">
        <f aca="false">ROUND(I337*H337,2)</f>
        <v>0</v>
      </c>
      <c r="K337" s="163"/>
      <c r="L337" s="23"/>
      <c r="M337" s="168"/>
      <c r="N337" s="169" t="s">
        <v>39</v>
      </c>
      <c r="O337" s="60"/>
      <c r="P337" s="170" t="n">
        <f aca="false">O337*H337</f>
        <v>0</v>
      </c>
      <c r="Q337" s="170" t="n">
        <v>0</v>
      </c>
      <c r="R337" s="170" t="n">
        <f aca="false">Q337*H337</f>
        <v>0</v>
      </c>
      <c r="S337" s="170" t="n">
        <v>0</v>
      </c>
      <c r="T337" s="171" t="n">
        <f aca="false">S337*H337</f>
        <v>0</v>
      </c>
      <c r="U337" s="22"/>
      <c r="V337" s="22"/>
      <c r="W337" s="22"/>
      <c r="X337" s="22"/>
      <c r="Y337" s="22"/>
      <c r="Z337" s="22"/>
      <c r="AA337" s="22"/>
      <c r="AB337" s="22"/>
      <c r="AC337" s="22"/>
      <c r="AD337" s="22"/>
      <c r="AE337" s="22"/>
      <c r="AR337" s="172" t="s">
        <v>218</v>
      </c>
      <c r="AT337" s="172" t="s">
        <v>132</v>
      </c>
      <c r="AU337" s="172" t="s">
        <v>81</v>
      </c>
      <c r="AY337" s="3" t="s">
        <v>130</v>
      </c>
      <c r="BE337" s="173" t="n">
        <f aca="false">IF(N337="základní",J337,0)</f>
        <v>0</v>
      </c>
      <c r="BF337" s="173" t="n">
        <f aca="false">IF(N337="snížená",J337,0)</f>
        <v>0</v>
      </c>
      <c r="BG337" s="173" t="n">
        <f aca="false">IF(N337="zákl. přenesená",J337,0)</f>
        <v>0</v>
      </c>
      <c r="BH337" s="173" t="n">
        <f aca="false">IF(N337="sníž. přenesená",J337,0)</f>
        <v>0</v>
      </c>
      <c r="BI337" s="173" t="n">
        <f aca="false">IF(N337="nulová",J337,0)</f>
        <v>0</v>
      </c>
      <c r="BJ337" s="3" t="s">
        <v>79</v>
      </c>
      <c r="BK337" s="173" t="n">
        <f aca="false">ROUND(I337*H337,2)</f>
        <v>0</v>
      </c>
      <c r="BL337" s="3" t="s">
        <v>218</v>
      </c>
      <c r="BM337" s="172" t="s">
        <v>683</v>
      </c>
    </row>
    <row r="338" s="27" customFormat="true" ht="24.15" hidden="false" customHeight="true" outlineLevel="0" collapsed="false">
      <c r="A338" s="22"/>
      <c r="B338" s="160"/>
      <c r="C338" s="161" t="s">
        <v>684</v>
      </c>
      <c r="D338" s="161" t="s">
        <v>132</v>
      </c>
      <c r="E338" s="162" t="s">
        <v>685</v>
      </c>
      <c r="F338" s="163" t="s">
        <v>686</v>
      </c>
      <c r="G338" s="164" t="s">
        <v>386</v>
      </c>
      <c r="H338" s="212"/>
      <c r="I338" s="166"/>
      <c r="J338" s="167" t="n">
        <f aca="false">ROUND(I338*H338,2)</f>
        <v>0</v>
      </c>
      <c r="K338" s="163" t="s">
        <v>143</v>
      </c>
      <c r="L338" s="23"/>
      <c r="M338" s="168"/>
      <c r="N338" s="169" t="s">
        <v>39</v>
      </c>
      <c r="O338" s="60"/>
      <c r="P338" s="170" t="n">
        <f aca="false">O338*H338</f>
        <v>0</v>
      </c>
      <c r="Q338" s="170" t="n">
        <v>0</v>
      </c>
      <c r="R338" s="170" t="n">
        <f aca="false">Q338*H338</f>
        <v>0</v>
      </c>
      <c r="S338" s="170" t="n">
        <v>0</v>
      </c>
      <c r="T338" s="171" t="n">
        <f aca="false">S338*H338</f>
        <v>0</v>
      </c>
      <c r="U338" s="22"/>
      <c r="V338" s="22"/>
      <c r="W338" s="22"/>
      <c r="X338" s="22"/>
      <c r="Y338" s="22"/>
      <c r="Z338" s="22"/>
      <c r="AA338" s="22"/>
      <c r="AB338" s="22"/>
      <c r="AC338" s="22"/>
      <c r="AD338" s="22"/>
      <c r="AE338" s="22"/>
      <c r="AR338" s="172" t="s">
        <v>218</v>
      </c>
      <c r="AT338" s="172" t="s">
        <v>132</v>
      </c>
      <c r="AU338" s="172" t="s">
        <v>81</v>
      </c>
      <c r="AY338" s="3" t="s">
        <v>130</v>
      </c>
      <c r="BE338" s="173" t="n">
        <f aca="false">IF(N338="základní",J338,0)</f>
        <v>0</v>
      </c>
      <c r="BF338" s="173" t="n">
        <f aca="false">IF(N338="snížená",J338,0)</f>
        <v>0</v>
      </c>
      <c r="BG338" s="173" t="n">
        <f aca="false">IF(N338="zákl. přenesená",J338,0)</f>
        <v>0</v>
      </c>
      <c r="BH338" s="173" t="n">
        <f aca="false">IF(N338="sníž. přenesená",J338,0)</f>
        <v>0</v>
      </c>
      <c r="BI338" s="173" t="n">
        <f aca="false">IF(N338="nulová",J338,0)</f>
        <v>0</v>
      </c>
      <c r="BJ338" s="3" t="s">
        <v>79</v>
      </c>
      <c r="BK338" s="173" t="n">
        <f aca="false">ROUND(I338*H338,2)</f>
        <v>0</v>
      </c>
      <c r="BL338" s="3" t="s">
        <v>218</v>
      </c>
      <c r="BM338" s="172" t="s">
        <v>687</v>
      </c>
    </row>
    <row r="339" s="146" customFormat="true" ht="22.8" hidden="false" customHeight="true" outlineLevel="0" collapsed="false">
      <c r="B339" s="147"/>
      <c r="D339" s="148" t="s">
        <v>73</v>
      </c>
      <c r="E339" s="158" t="s">
        <v>688</v>
      </c>
      <c r="F339" s="158" t="s">
        <v>689</v>
      </c>
      <c r="I339" s="150"/>
      <c r="J339" s="159" t="n">
        <f aca="false">BK339</f>
        <v>0</v>
      </c>
      <c r="L339" s="147"/>
      <c r="M339" s="152"/>
      <c r="N339" s="153"/>
      <c r="O339" s="153"/>
      <c r="P339" s="154" t="n">
        <f aca="false">SUM(P340:P345)</f>
        <v>0</v>
      </c>
      <c r="Q339" s="153"/>
      <c r="R339" s="154" t="n">
        <f aca="false">SUM(R340:R345)</f>
        <v>0.035375</v>
      </c>
      <c r="S339" s="153"/>
      <c r="T339" s="155" t="n">
        <f aca="false">SUM(T340:T345)</f>
        <v>0</v>
      </c>
      <c r="AR339" s="148" t="s">
        <v>81</v>
      </c>
      <c r="AT339" s="156" t="s">
        <v>73</v>
      </c>
      <c r="AU339" s="156" t="s">
        <v>79</v>
      </c>
      <c r="AY339" s="148" t="s">
        <v>130</v>
      </c>
      <c r="BK339" s="157" t="n">
        <f aca="false">SUM(BK340:BK345)</f>
        <v>0</v>
      </c>
    </row>
    <row r="340" s="27" customFormat="true" ht="24.15" hidden="false" customHeight="true" outlineLevel="0" collapsed="false">
      <c r="A340" s="22"/>
      <c r="B340" s="160"/>
      <c r="C340" s="161" t="s">
        <v>690</v>
      </c>
      <c r="D340" s="161" t="s">
        <v>132</v>
      </c>
      <c r="E340" s="162" t="s">
        <v>691</v>
      </c>
      <c r="F340" s="163" t="s">
        <v>692</v>
      </c>
      <c r="G340" s="164" t="s">
        <v>228</v>
      </c>
      <c r="H340" s="165" t="n">
        <v>2</v>
      </c>
      <c r="I340" s="166"/>
      <c r="J340" s="167" t="n">
        <f aca="false">ROUND(I340*H340,2)</f>
        <v>0</v>
      </c>
      <c r="K340" s="163" t="s">
        <v>143</v>
      </c>
      <c r="L340" s="23"/>
      <c r="M340" s="168"/>
      <c r="N340" s="169" t="s">
        <v>39</v>
      </c>
      <c r="O340" s="60"/>
      <c r="P340" s="170" t="n">
        <f aca="false">O340*H340</f>
        <v>0</v>
      </c>
      <c r="Q340" s="170" t="n">
        <v>0</v>
      </c>
      <c r="R340" s="170" t="n">
        <f aca="false">Q340*H340</f>
        <v>0</v>
      </c>
      <c r="S340" s="170" t="n">
        <v>0</v>
      </c>
      <c r="T340" s="171" t="n">
        <f aca="false">S340*H340</f>
        <v>0</v>
      </c>
      <c r="U340" s="22"/>
      <c r="V340" s="22"/>
      <c r="W340" s="22"/>
      <c r="X340" s="22"/>
      <c r="Y340" s="22"/>
      <c r="Z340" s="22"/>
      <c r="AA340" s="22"/>
      <c r="AB340" s="22"/>
      <c r="AC340" s="22"/>
      <c r="AD340" s="22"/>
      <c r="AE340" s="22"/>
      <c r="AR340" s="172" t="s">
        <v>218</v>
      </c>
      <c r="AT340" s="172" t="s">
        <v>132</v>
      </c>
      <c r="AU340" s="172" t="s">
        <v>81</v>
      </c>
      <c r="AY340" s="3" t="s">
        <v>130</v>
      </c>
      <c r="BE340" s="173" t="n">
        <f aca="false">IF(N340="základní",J340,0)</f>
        <v>0</v>
      </c>
      <c r="BF340" s="173" t="n">
        <f aca="false">IF(N340="snížená",J340,0)</f>
        <v>0</v>
      </c>
      <c r="BG340" s="173" t="n">
        <f aca="false">IF(N340="zákl. přenesená",J340,0)</f>
        <v>0</v>
      </c>
      <c r="BH340" s="173" t="n">
        <f aca="false">IF(N340="sníž. přenesená",J340,0)</f>
        <v>0</v>
      </c>
      <c r="BI340" s="173" t="n">
        <f aca="false">IF(N340="nulová",J340,0)</f>
        <v>0</v>
      </c>
      <c r="BJ340" s="3" t="s">
        <v>79</v>
      </c>
      <c r="BK340" s="173" t="n">
        <f aca="false">ROUND(I340*H340,2)</f>
        <v>0</v>
      </c>
      <c r="BL340" s="3" t="s">
        <v>218</v>
      </c>
      <c r="BM340" s="172" t="s">
        <v>693</v>
      </c>
    </row>
    <row r="341" s="27" customFormat="true" ht="24.15" hidden="false" customHeight="true" outlineLevel="0" collapsed="false">
      <c r="A341" s="22"/>
      <c r="B341" s="160"/>
      <c r="C341" s="184" t="s">
        <v>694</v>
      </c>
      <c r="D341" s="184" t="s">
        <v>147</v>
      </c>
      <c r="E341" s="185" t="s">
        <v>695</v>
      </c>
      <c r="F341" s="186" t="s">
        <v>696</v>
      </c>
      <c r="G341" s="187" t="s">
        <v>228</v>
      </c>
      <c r="H341" s="188" t="n">
        <v>2</v>
      </c>
      <c r="I341" s="189"/>
      <c r="J341" s="190" t="n">
        <f aca="false">ROUND(I341*H341,2)</f>
        <v>0</v>
      </c>
      <c r="K341" s="186"/>
      <c r="L341" s="191"/>
      <c r="M341" s="192"/>
      <c r="N341" s="193" t="s">
        <v>39</v>
      </c>
      <c r="O341" s="60"/>
      <c r="P341" s="170" t="n">
        <f aca="false">O341*H341</f>
        <v>0</v>
      </c>
      <c r="Q341" s="170" t="n">
        <v>0.0009</v>
      </c>
      <c r="R341" s="170" t="n">
        <f aca="false">Q341*H341</f>
        <v>0.0018</v>
      </c>
      <c r="S341" s="170" t="n">
        <v>0</v>
      </c>
      <c r="T341" s="171" t="n">
        <f aca="false">S341*H341</f>
        <v>0</v>
      </c>
      <c r="U341" s="22"/>
      <c r="V341" s="22"/>
      <c r="W341" s="22"/>
      <c r="X341" s="22"/>
      <c r="Y341" s="22"/>
      <c r="Z341" s="22"/>
      <c r="AA341" s="22"/>
      <c r="AB341" s="22"/>
      <c r="AC341" s="22"/>
      <c r="AD341" s="22"/>
      <c r="AE341" s="22"/>
      <c r="AR341" s="172" t="s">
        <v>289</v>
      </c>
      <c r="AT341" s="172" t="s">
        <v>147</v>
      </c>
      <c r="AU341" s="172" t="s">
        <v>81</v>
      </c>
      <c r="AY341" s="3" t="s">
        <v>130</v>
      </c>
      <c r="BE341" s="173" t="n">
        <f aca="false">IF(N341="základní",J341,0)</f>
        <v>0</v>
      </c>
      <c r="BF341" s="173" t="n">
        <f aca="false">IF(N341="snížená",J341,0)</f>
        <v>0</v>
      </c>
      <c r="BG341" s="173" t="n">
        <f aca="false">IF(N341="zákl. přenesená",J341,0)</f>
        <v>0</v>
      </c>
      <c r="BH341" s="173" t="n">
        <f aca="false">IF(N341="sníž. přenesená",J341,0)</f>
        <v>0</v>
      </c>
      <c r="BI341" s="173" t="n">
        <f aca="false">IF(N341="nulová",J341,0)</f>
        <v>0</v>
      </c>
      <c r="BJ341" s="3" t="s">
        <v>79</v>
      </c>
      <c r="BK341" s="173" t="n">
        <f aca="false">ROUND(I341*H341,2)</f>
        <v>0</v>
      </c>
      <c r="BL341" s="3" t="s">
        <v>218</v>
      </c>
      <c r="BM341" s="172" t="s">
        <v>697</v>
      </c>
    </row>
    <row r="342" s="27" customFormat="true" ht="37.8" hidden="false" customHeight="true" outlineLevel="0" collapsed="false">
      <c r="A342" s="22"/>
      <c r="B342" s="160"/>
      <c r="C342" s="161" t="s">
        <v>698</v>
      </c>
      <c r="D342" s="161" t="s">
        <v>132</v>
      </c>
      <c r="E342" s="162" t="s">
        <v>699</v>
      </c>
      <c r="F342" s="163" t="s">
        <v>700</v>
      </c>
      <c r="G342" s="164" t="s">
        <v>166</v>
      </c>
      <c r="H342" s="165" t="n">
        <v>2.5</v>
      </c>
      <c r="I342" s="166"/>
      <c r="J342" s="167" t="n">
        <f aca="false">ROUND(I342*H342,2)</f>
        <v>0</v>
      </c>
      <c r="K342" s="163" t="s">
        <v>143</v>
      </c>
      <c r="L342" s="23"/>
      <c r="M342" s="168"/>
      <c r="N342" s="169" t="s">
        <v>39</v>
      </c>
      <c r="O342" s="60"/>
      <c r="P342" s="170" t="n">
        <f aca="false">O342*H342</f>
        <v>0</v>
      </c>
      <c r="Q342" s="170" t="n">
        <v>0.00167</v>
      </c>
      <c r="R342" s="170" t="n">
        <f aca="false">Q342*H342</f>
        <v>0.004175</v>
      </c>
      <c r="S342" s="170" t="n">
        <v>0</v>
      </c>
      <c r="T342" s="171" t="n">
        <f aca="false">S342*H342</f>
        <v>0</v>
      </c>
      <c r="U342" s="22"/>
      <c r="V342" s="22"/>
      <c r="W342" s="22"/>
      <c r="X342" s="22"/>
      <c r="Y342" s="22"/>
      <c r="Z342" s="22"/>
      <c r="AA342" s="22"/>
      <c r="AB342" s="22"/>
      <c r="AC342" s="22"/>
      <c r="AD342" s="22"/>
      <c r="AE342" s="22"/>
      <c r="AR342" s="172" t="s">
        <v>218</v>
      </c>
      <c r="AT342" s="172" t="s">
        <v>132</v>
      </c>
      <c r="AU342" s="172" t="s">
        <v>81</v>
      </c>
      <c r="AY342" s="3" t="s">
        <v>130</v>
      </c>
      <c r="BE342" s="173" t="n">
        <f aca="false">IF(N342="základní",J342,0)</f>
        <v>0</v>
      </c>
      <c r="BF342" s="173" t="n">
        <f aca="false">IF(N342="snížená",J342,0)</f>
        <v>0</v>
      </c>
      <c r="BG342" s="173" t="n">
        <f aca="false">IF(N342="zákl. přenesená",J342,0)</f>
        <v>0</v>
      </c>
      <c r="BH342" s="173" t="n">
        <f aca="false">IF(N342="sníž. přenesená",J342,0)</f>
        <v>0</v>
      </c>
      <c r="BI342" s="173" t="n">
        <f aca="false">IF(N342="nulová",J342,0)</f>
        <v>0</v>
      </c>
      <c r="BJ342" s="3" t="s">
        <v>79</v>
      </c>
      <c r="BK342" s="173" t="n">
        <f aca="false">ROUND(I342*H342,2)</f>
        <v>0</v>
      </c>
      <c r="BL342" s="3" t="s">
        <v>218</v>
      </c>
      <c r="BM342" s="172" t="s">
        <v>701</v>
      </c>
    </row>
    <row r="343" s="27" customFormat="true" ht="33" hidden="false" customHeight="true" outlineLevel="0" collapsed="false">
      <c r="A343" s="22"/>
      <c r="B343" s="160"/>
      <c r="C343" s="161" t="s">
        <v>702</v>
      </c>
      <c r="D343" s="161" t="s">
        <v>132</v>
      </c>
      <c r="E343" s="162" t="s">
        <v>703</v>
      </c>
      <c r="F343" s="163" t="s">
        <v>704</v>
      </c>
      <c r="G343" s="164" t="s">
        <v>228</v>
      </c>
      <c r="H343" s="165" t="n">
        <v>2</v>
      </c>
      <c r="I343" s="166"/>
      <c r="J343" s="167" t="n">
        <f aca="false">ROUND(I343*H343,2)</f>
        <v>0</v>
      </c>
      <c r="K343" s="163" t="s">
        <v>143</v>
      </c>
      <c r="L343" s="23"/>
      <c r="M343" s="168"/>
      <c r="N343" s="169" t="s">
        <v>39</v>
      </c>
      <c r="O343" s="60"/>
      <c r="P343" s="170" t="n">
        <f aca="false">O343*H343</f>
        <v>0</v>
      </c>
      <c r="Q343" s="170" t="n">
        <v>0</v>
      </c>
      <c r="R343" s="170" t="n">
        <f aca="false">Q343*H343</f>
        <v>0</v>
      </c>
      <c r="S343" s="170" t="n">
        <v>0</v>
      </c>
      <c r="T343" s="171" t="n">
        <f aca="false">S343*H343</f>
        <v>0</v>
      </c>
      <c r="U343" s="22"/>
      <c r="V343" s="22"/>
      <c r="W343" s="22"/>
      <c r="X343" s="22"/>
      <c r="Y343" s="22"/>
      <c r="Z343" s="22"/>
      <c r="AA343" s="22"/>
      <c r="AB343" s="22"/>
      <c r="AC343" s="22"/>
      <c r="AD343" s="22"/>
      <c r="AE343" s="22"/>
      <c r="AR343" s="172" t="s">
        <v>218</v>
      </c>
      <c r="AT343" s="172" t="s">
        <v>132</v>
      </c>
      <c r="AU343" s="172" t="s">
        <v>81</v>
      </c>
      <c r="AY343" s="3" t="s">
        <v>130</v>
      </c>
      <c r="BE343" s="173" t="n">
        <f aca="false">IF(N343="základní",J343,0)</f>
        <v>0</v>
      </c>
      <c r="BF343" s="173" t="n">
        <f aca="false">IF(N343="snížená",J343,0)</f>
        <v>0</v>
      </c>
      <c r="BG343" s="173" t="n">
        <f aca="false">IF(N343="zákl. přenesená",J343,0)</f>
        <v>0</v>
      </c>
      <c r="BH343" s="173" t="n">
        <f aca="false">IF(N343="sníž. přenesená",J343,0)</f>
        <v>0</v>
      </c>
      <c r="BI343" s="173" t="n">
        <f aca="false">IF(N343="nulová",J343,0)</f>
        <v>0</v>
      </c>
      <c r="BJ343" s="3" t="s">
        <v>79</v>
      </c>
      <c r="BK343" s="173" t="n">
        <f aca="false">ROUND(I343*H343,2)</f>
        <v>0</v>
      </c>
      <c r="BL343" s="3" t="s">
        <v>218</v>
      </c>
      <c r="BM343" s="172" t="s">
        <v>705</v>
      </c>
    </row>
    <row r="344" s="27" customFormat="true" ht="24.15" hidden="false" customHeight="true" outlineLevel="0" collapsed="false">
      <c r="A344" s="22"/>
      <c r="B344" s="160"/>
      <c r="C344" s="184" t="s">
        <v>706</v>
      </c>
      <c r="D344" s="184" t="s">
        <v>147</v>
      </c>
      <c r="E344" s="185" t="s">
        <v>707</v>
      </c>
      <c r="F344" s="186" t="s">
        <v>708</v>
      </c>
      <c r="G344" s="187" t="s">
        <v>228</v>
      </c>
      <c r="H344" s="188" t="n">
        <v>2</v>
      </c>
      <c r="I344" s="189"/>
      <c r="J344" s="190" t="n">
        <f aca="false">ROUND(I344*H344,2)</f>
        <v>0</v>
      </c>
      <c r="K344" s="186"/>
      <c r="L344" s="191"/>
      <c r="M344" s="192"/>
      <c r="N344" s="193" t="s">
        <v>39</v>
      </c>
      <c r="O344" s="60"/>
      <c r="P344" s="170" t="n">
        <f aca="false">O344*H344</f>
        <v>0</v>
      </c>
      <c r="Q344" s="170" t="n">
        <v>0.0147</v>
      </c>
      <c r="R344" s="170" t="n">
        <f aca="false">Q344*H344</f>
        <v>0.0294</v>
      </c>
      <c r="S344" s="170" t="n">
        <v>0</v>
      </c>
      <c r="T344" s="171" t="n">
        <f aca="false">S344*H344</f>
        <v>0</v>
      </c>
      <c r="U344" s="22"/>
      <c r="V344" s="22"/>
      <c r="W344" s="22"/>
      <c r="X344" s="22"/>
      <c r="Y344" s="22"/>
      <c r="Z344" s="22"/>
      <c r="AA344" s="22"/>
      <c r="AB344" s="22"/>
      <c r="AC344" s="22"/>
      <c r="AD344" s="22"/>
      <c r="AE344" s="22"/>
      <c r="AR344" s="172" t="s">
        <v>289</v>
      </c>
      <c r="AT344" s="172" t="s">
        <v>147</v>
      </c>
      <c r="AU344" s="172" t="s">
        <v>81</v>
      </c>
      <c r="AY344" s="3" t="s">
        <v>130</v>
      </c>
      <c r="BE344" s="173" t="n">
        <f aca="false">IF(N344="základní",J344,0)</f>
        <v>0</v>
      </c>
      <c r="BF344" s="173" t="n">
        <f aca="false">IF(N344="snížená",J344,0)</f>
        <v>0</v>
      </c>
      <c r="BG344" s="173" t="n">
        <f aca="false">IF(N344="zákl. přenesená",J344,0)</f>
        <v>0</v>
      </c>
      <c r="BH344" s="173" t="n">
        <f aca="false">IF(N344="sníž. přenesená",J344,0)</f>
        <v>0</v>
      </c>
      <c r="BI344" s="173" t="n">
        <f aca="false">IF(N344="nulová",J344,0)</f>
        <v>0</v>
      </c>
      <c r="BJ344" s="3" t="s">
        <v>79</v>
      </c>
      <c r="BK344" s="173" t="n">
        <f aca="false">ROUND(I344*H344,2)</f>
        <v>0</v>
      </c>
      <c r="BL344" s="3" t="s">
        <v>218</v>
      </c>
      <c r="BM344" s="172" t="s">
        <v>709</v>
      </c>
    </row>
    <row r="345" s="27" customFormat="true" ht="24.15" hidden="false" customHeight="true" outlineLevel="0" collapsed="false">
      <c r="A345" s="22"/>
      <c r="B345" s="160"/>
      <c r="C345" s="161" t="s">
        <v>710</v>
      </c>
      <c r="D345" s="161" t="s">
        <v>132</v>
      </c>
      <c r="E345" s="162" t="s">
        <v>711</v>
      </c>
      <c r="F345" s="163" t="s">
        <v>712</v>
      </c>
      <c r="G345" s="164" t="s">
        <v>386</v>
      </c>
      <c r="H345" s="212"/>
      <c r="I345" s="166"/>
      <c r="J345" s="167" t="n">
        <f aca="false">ROUND(I345*H345,2)</f>
        <v>0</v>
      </c>
      <c r="K345" s="163" t="s">
        <v>143</v>
      </c>
      <c r="L345" s="23"/>
      <c r="M345" s="168"/>
      <c r="N345" s="169" t="s">
        <v>39</v>
      </c>
      <c r="O345" s="60"/>
      <c r="P345" s="170" t="n">
        <f aca="false">O345*H345</f>
        <v>0</v>
      </c>
      <c r="Q345" s="170" t="n">
        <v>0</v>
      </c>
      <c r="R345" s="170" t="n">
        <f aca="false">Q345*H345</f>
        <v>0</v>
      </c>
      <c r="S345" s="170" t="n">
        <v>0</v>
      </c>
      <c r="T345" s="171" t="n">
        <f aca="false">S345*H345</f>
        <v>0</v>
      </c>
      <c r="U345" s="22"/>
      <c r="V345" s="22"/>
      <c r="W345" s="22"/>
      <c r="X345" s="22"/>
      <c r="Y345" s="22"/>
      <c r="Z345" s="22"/>
      <c r="AA345" s="22"/>
      <c r="AB345" s="22"/>
      <c r="AC345" s="22"/>
      <c r="AD345" s="22"/>
      <c r="AE345" s="22"/>
      <c r="AR345" s="172" t="s">
        <v>218</v>
      </c>
      <c r="AT345" s="172" t="s">
        <v>132</v>
      </c>
      <c r="AU345" s="172" t="s">
        <v>81</v>
      </c>
      <c r="AY345" s="3" t="s">
        <v>130</v>
      </c>
      <c r="BE345" s="173" t="n">
        <f aca="false">IF(N345="základní",J345,0)</f>
        <v>0</v>
      </c>
      <c r="BF345" s="173" t="n">
        <f aca="false">IF(N345="snížená",J345,0)</f>
        <v>0</v>
      </c>
      <c r="BG345" s="173" t="n">
        <f aca="false">IF(N345="zákl. přenesená",J345,0)</f>
        <v>0</v>
      </c>
      <c r="BH345" s="173" t="n">
        <f aca="false">IF(N345="sníž. přenesená",J345,0)</f>
        <v>0</v>
      </c>
      <c r="BI345" s="173" t="n">
        <f aca="false">IF(N345="nulová",J345,0)</f>
        <v>0</v>
      </c>
      <c r="BJ345" s="3" t="s">
        <v>79</v>
      </c>
      <c r="BK345" s="173" t="n">
        <f aca="false">ROUND(I345*H345,2)</f>
        <v>0</v>
      </c>
      <c r="BL345" s="3" t="s">
        <v>218</v>
      </c>
      <c r="BM345" s="172" t="s">
        <v>713</v>
      </c>
    </row>
    <row r="346" s="146" customFormat="true" ht="22.8" hidden="false" customHeight="true" outlineLevel="0" collapsed="false">
      <c r="B346" s="147"/>
      <c r="D346" s="148" t="s">
        <v>73</v>
      </c>
      <c r="E346" s="158" t="s">
        <v>714</v>
      </c>
      <c r="F346" s="158" t="s">
        <v>715</v>
      </c>
      <c r="I346" s="150"/>
      <c r="J346" s="159" t="n">
        <f aca="false">BK346</f>
        <v>0</v>
      </c>
      <c r="L346" s="147"/>
      <c r="M346" s="152"/>
      <c r="N346" s="153"/>
      <c r="O346" s="153"/>
      <c r="P346" s="154" t="n">
        <f aca="false">SUM(P347:P359)</f>
        <v>0</v>
      </c>
      <c r="Q346" s="153"/>
      <c r="R346" s="154" t="n">
        <f aca="false">SUM(R347:R359)</f>
        <v>0.1211353</v>
      </c>
      <c r="S346" s="153"/>
      <c r="T346" s="155" t="n">
        <f aca="false">SUM(T347:T359)</f>
        <v>0.1628066</v>
      </c>
      <c r="AR346" s="148" t="s">
        <v>81</v>
      </c>
      <c r="AT346" s="156" t="s">
        <v>73</v>
      </c>
      <c r="AU346" s="156" t="s">
        <v>79</v>
      </c>
      <c r="AY346" s="148" t="s">
        <v>130</v>
      </c>
      <c r="BK346" s="157" t="n">
        <f aca="false">SUM(BK347:BK359)</f>
        <v>0</v>
      </c>
    </row>
    <row r="347" s="27" customFormat="true" ht="24.15" hidden="false" customHeight="true" outlineLevel="0" collapsed="false">
      <c r="A347" s="22"/>
      <c r="B347" s="160"/>
      <c r="C347" s="161" t="s">
        <v>716</v>
      </c>
      <c r="D347" s="161" t="s">
        <v>132</v>
      </c>
      <c r="E347" s="162" t="s">
        <v>717</v>
      </c>
      <c r="F347" s="163" t="s">
        <v>718</v>
      </c>
      <c r="G347" s="164" t="s">
        <v>155</v>
      </c>
      <c r="H347" s="165" t="n">
        <v>9.46</v>
      </c>
      <c r="I347" s="166"/>
      <c r="J347" s="167" t="n">
        <f aca="false">ROUND(I347*H347,2)</f>
        <v>0</v>
      </c>
      <c r="K347" s="163" t="s">
        <v>143</v>
      </c>
      <c r="L347" s="23"/>
      <c r="M347" s="168"/>
      <c r="N347" s="169" t="s">
        <v>39</v>
      </c>
      <c r="O347" s="60"/>
      <c r="P347" s="170" t="n">
        <f aca="false">O347*H347</f>
        <v>0</v>
      </c>
      <c r="Q347" s="170" t="n">
        <v>0.01259</v>
      </c>
      <c r="R347" s="170" t="n">
        <f aca="false">Q347*H347</f>
        <v>0.1191014</v>
      </c>
      <c r="S347" s="170" t="n">
        <v>0</v>
      </c>
      <c r="T347" s="171" t="n">
        <f aca="false">S347*H347</f>
        <v>0</v>
      </c>
      <c r="U347" s="22"/>
      <c r="V347" s="22"/>
      <c r="W347" s="22"/>
      <c r="X347" s="22"/>
      <c r="Y347" s="22"/>
      <c r="Z347" s="22"/>
      <c r="AA347" s="22"/>
      <c r="AB347" s="22"/>
      <c r="AC347" s="22"/>
      <c r="AD347" s="22"/>
      <c r="AE347" s="22"/>
      <c r="AR347" s="172" t="s">
        <v>218</v>
      </c>
      <c r="AT347" s="172" t="s">
        <v>132</v>
      </c>
      <c r="AU347" s="172" t="s">
        <v>81</v>
      </c>
      <c r="AY347" s="3" t="s">
        <v>130</v>
      </c>
      <c r="BE347" s="173" t="n">
        <f aca="false">IF(N347="základní",J347,0)</f>
        <v>0</v>
      </c>
      <c r="BF347" s="173" t="n">
        <f aca="false">IF(N347="snížená",J347,0)</f>
        <v>0</v>
      </c>
      <c r="BG347" s="173" t="n">
        <f aca="false">IF(N347="zákl. přenesená",J347,0)</f>
        <v>0</v>
      </c>
      <c r="BH347" s="173" t="n">
        <f aca="false">IF(N347="sníž. přenesená",J347,0)</f>
        <v>0</v>
      </c>
      <c r="BI347" s="173" t="n">
        <f aca="false">IF(N347="nulová",J347,0)</f>
        <v>0</v>
      </c>
      <c r="BJ347" s="3" t="s">
        <v>79</v>
      </c>
      <c r="BK347" s="173" t="n">
        <f aca="false">ROUND(I347*H347,2)</f>
        <v>0</v>
      </c>
      <c r="BL347" s="3" t="s">
        <v>218</v>
      </c>
      <c r="BM347" s="172" t="s">
        <v>719</v>
      </c>
    </row>
    <row r="348" s="174" customFormat="true" ht="12.8" hidden="false" customHeight="false" outlineLevel="0" collapsed="false">
      <c r="B348" s="175"/>
      <c r="D348" s="176" t="s">
        <v>145</v>
      </c>
      <c r="E348" s="177"/>
      <c r="F348" s="178" t="s">
        <v>222</v>
      </c>
      <c r="H348" s="179" t="n">
        <v>2.2</v>
      </c>
      <c r="I348" s="180"/>
      <c r="L348" s="175"/>
      <c r="M348" s="181"/>
      <c r="N348" s="182"/>
      <c r="O348" s="182"/>
      <c r="P348" s="182"/>
      <c r="Q348" s="182"/>
      <c r="R348" s="182"/>
      <c r="S348" s="182"/>
      <c r="T348" s="183"/>
      <c r="AT348" s="177" t="s">
        <v>145</v>
      </c>
      <c r="AU348" s="177" t="s">
        <v>81</v>
      </c>
      <c r="AV348" s="174" t="s">
        <v>81</v>
      </c>
      <c r="AW348" s="174" t="s">
        <v>31</v>
      </c>
      <c r="AX348" s="174" t="s">
        <v>74</v>
      </c>
      <c r="AY348" s="177" t="s">
        <v>130</v>
      </c>
    </row>
    <row r="349" s="174" customFormat="true" ht="12.8" hidden="false" customHeight="false" outlineLevel="0" collapsed="false">
      <c r="B349" s="175"/>
      <c r="D349" s="176" t="s">
        <v>145</v>
      </c>
      <c r="E349" s="177"/>
      <c r="F349" s="178" t="s">
        <v>720</v>
      </c>
      <c r="H349" s="179" t="n">
        <v>4.56</v>
      </c>
      <c r="I349" s="180"/>
      <c r="L349" s="175"/>
      <c r="M349" s="181"/>
      <c r="N349" s="182"/>
      <c r="O349" s="182"/>
      <c r="P349" s="182"/>
      <c r="Q349" s="182"/>
      <c r="R349" s="182"/>
      <c r="S349" s="182"/>
      <c r="T349" s="183"/>
      <c r="AT349" s="177" t="s">
        <v>145</v>
      </c>
      <c r="AU349" s="177" t="s">
        <v>81</v>
      </c>
      <c r="AV349" s="174" t="s">
        <v>81</v>
      </c>
      <c r="AW349" s="174" t="s">
        <v>31</v>
      </c>
      <c r="AX349" s="174" t="s">
        <v>74</v>
      </c>
      <c r="AY349" s="177" t="s">
        <v>130</v>
      </c>
    </row>
    <row r="350" s="174" customFormat="true" ht="12.8" hidden="false" customHeight="false" outlineLevel="0" collapsed="false">
      <c r="B350" s="175"/>
      <c r="D350" s="176" t="s">
        <v>145</v>
      </c>
      <c r="E350" s="177"/>
      <c r="F350" s="178" t="s">
        <v>721</v>
      </c>
      <c r="H350" s="179" t="n">
        <v>2.7</v>
      </c>
      <c r="I350" s="180"/>
      <c r="L350" s="175"/>
      <c r="M350" s="181"/>
      <c r="N350" s="182"/>
      <c r="O350" s="182"/>
      <c r="P350" s="182"/>
      <c r="Q350" s="182"/>
      <c r="R350" s="182"/>
      <c r="S350" s="182"/>
      <c r="T350" s="183"/>
      <c r="AT350" s="177" t="s">
        <v>145</v>
      </c>
      <c r="AU350" s="177" t="s">
        <v>81</v>
      </c>
      <c r="AV350" s="174" t="s">
        <v>81</v>
      </c>
      <c r="AW350" s="174" t="s">
        <v>31</v>
      </c>
      <c r="AX350" s="174" t="s">
        <v>74</v>
      </c>
      <c r="AY350" s="177" t="s">
        <v>130</v>
      </c>
    </row>
    <row r="351" s="203" customFormat="true" ht="12.8" hidden="false" customHeight="false" outlineLevel="0" collapsed="false">
      <c r="B351" s="204"/>
      <c r="D351" s="176" t="s">
        <v>145</v>
      </c>
      <c r="E351" s="205"/>
      <c r="F351" s="206" t="s">
        <v>183</v>
      </c>
      <c r="H351" s="207" t="n">
        <v>9.46</v>
      </c>
      <c r="I351" s="208"/>
      <c r="L351" s="204"/>
      <c r="M351" s="209"/>
      <c r="N351" s="210"/>
      <c r="O351" s="210"/>
      <c r="P351" s="210"/>
      <c r="Q351" s="210"/>
      <c r="R351" s="210"/>
      <c r="S351" s="210"/>
      <c r="T351" s="211"/>
      <c r="AT351" s="205" t="s">
        <v>145</v>
      </c>
      <c r="AU351" s="205" t="s">
        <v>81</v>
      </c>
      <c r="AV351" s="203" t="s">
        <v>136</v>
      </c>
      <c r="AW351" s="203" t="s">
        <v>31</v>
      </c>
      <c r="AX351" s="203" t="s">
        <v>79</v>
      </c>
      <c r="AY351" s="205" t="s">
        <v>130</v>
      </c>
    </row>
    <row r="352" s="27" customFormat="true" ht="16.5" hidden="false" customHeight="true" outlineLevel="0" collapsed="false">
      <c r="A352" s="22"/>
      <c r="B352" s="160"/>
      <c r="C352" s="161" t="s">
        <v>722</v>
      </c>
      <c r="D352" s="161" t="s">
        <v>132</v>
      </c>
      <c r="E352" s="162" t="s">
        <v>723</v>
      </c>
      <c r="F352" s="163" t="s">
        <v>724</v>
      </c>
      <c r="G352" s="164" t="s">
        <v>155</v>
      </c>
      <c r="H352" s="165" t="n">
        <v>9.46</v>
      </c>
      <c r="I352" s="166"/>
      <c r="J352" s="167" t="n">
        <f aca="false">ROUND(I352*H352,2)</f>
        <v>0</v>
      </c>
      <c r="K352" s="163" t="s">
        <v>143</v>
      </c>
      <c r="L352" s="23"/>
      <c r="M352" s="168"/>
      <c r="N352" s="169" t="s">
        <v>39</v>
      </c>
      <c r="O352" s="60"/>
      <c r="P352" s="170" t="n">
        <f aca="false">O352*H352</f>
        <v>0</v>
      </c>
      <c r="Q352" s="170" t="n">
        <v>0.0001</v>
      </c>
      <c r="R352" s="170" t="n">
        <f aca="false">Q352*H352</f>
        <v>0.000946</v>
      </c>
      <c r="S352" s="170" t="n">
        <v>0</v>
      </c>
      <c r="T352" s="171" t="n">
        <f aca="false">S352*H352</f>
        <v>0</v>
      </c>
      <c r="U352" s="22"/>
      <c r="V352" s="22"/>
      <c r="W352" s="22"/>
      <c r="X352" s="22"/>
      <c r="Y352" s="22"/>
      <c r="Z352" s="22"/>
      <c r="AA352" s="22"/>
      <c r="AB352" s="22"/>
      <c r="AC352" s="22"/>
      <c r="AD352" s="22"/>
      <c r="AE352" s="22"/>
      <c r="AR352" s="172" t="s">
        <v>218</v>
      </c>
      <c r="AT352" s="172" t="s">
        <v>132</v>
      </c>
      <c r="AU352" s="172" t="s">
        <v>81</v>
      </c>
      <c r="AY352" s="3" t="s">
        <v>130</v>
      </c>
      <c r="BE352" s="173" t="n">
        <f aca="false">IF(N352="základní",J352,0)</f>
        <v>0</v>
      </c>
      <c r="BF352" s="173" t="n">
        <f aca="false">IF(N352="snížená",J352,0)</f>
        <v>0</v>
      </c>
      <c r="BG352" s="173" t="n">
        <f aca="false">IF(N352="zákl. přenesená",J352,0)</f>
        <v>0</v>
      </c>
      <c r="BH352" s="173" t="n">
        <f aca="false">IF(N352="sníž. přenesená",J352,0)</f>
        <v>0</v>
      </c>
      <c r="BI352" s="173" t="n">
        <f aca="false">IF(N352="nulová",J352,0)</f>
        <v>0</v>
      </c>
      <c r="BJ352" s="3" t="s">
        <v>79</v>
      </c>
      <c r="BK352" s="173" t="n">
        <f aca="false">ROUND(I352*H352,2)</f>
        <v>0</v>
      </c>
      <c r="BL352" s="3" t="s">
        <v>218</v>
      </c>
      <c r="BM352" s="172" t="s">
        <v>725</v>
      </c>
    </row>
    <row r="353" s="27" customFormat="true" ht="16.5" hidden="false" customHeight="true" outlineLevel="0" collapsed="false">
      <c r="A353" s="22"/>
      <c r="B353" s="160"/>
      <c r="C353" s="161" t="s">
        <v>726</v>
      </c>
      <c r="D353" s="161" t="s">
        <v>132</v>
      </c>
      <c r="E353" s="162" t="s">
        <v>727</v>
      </c>
      <c r="F353" s="163" t="s">
        <v>728</v>
      </c>
      <c r="G353" s="164" t="s">
        <v>155</v>
      </c>
      <c r="H353" s="165" t="n">
        <v>9.46</v>
      </c>
      <c r="I353" s="166"/>
      <c r="J353" s="167" t="n">
        <f aca="false">ROUND(I353*H353,2)</f>
        <v>0</v>
      </c>
      <c r="K353" s="163" t="s">
        <v>143</v>
      </c>
      <c r="L353" s="23"/>
      <c r="M353" s="168"/>
      <c r="N353" s="169" t="s">
        <v>39</v>
      </c>
      <c r="O353" s="60"/>
      <c r="P353" s="170" t="n">
        <f aca="false">O353*H353</f>
        <v>0</v>
      </c>
      <c r="Q353" s="170" t="n">
        <v>0</v>
      </c>
      <c r="R353" s="170" t="n">
        <f aca="false">Q353*H353</f>
        <v>0</v>
      </c>
      <c r="S353" s="170" t="n">
        <v>0</v>
      </c>
      <c r="T353" s="171" t="n">
        <f aca="false">S353*H353</f>
        <v>0</v>
      </c>
      <c r="U353" s="22"/>
      <c r="V353" s="22"/>
      <c r="W353" s="22"/>
      <c r="X353" s="22"/>
      <c r="Y353" s="22"/>
      <c r="Z353" s="22"/>
      <c r="AA353" s="22"/>
      <c r="AB353" s="22"/>
      <c r="AC353" s="22"/>
      <c r="AD353" s="22"/>
      <c r="AE353" s="22"/>
      <c r="AR353" s="172" t="s">
        <v>218</v>
      </c>
      <c r="AT353" s="172" t="s">
        <v>132</v>
      </c>
      <c r="AU353" s="172" t="s">
        <v>81</v>
      </c>
      <c r="AY353" s="3" t="s">
        <v>130</v>
      </c>
      <c r="BE353" s="173" t="n">
        <f aca="false">IF(N353="základní",J353,0)</f>
        <v>0</v>
      </c>
      <c r="BF353" s="173" t="n">
        <f aca="false">IF(N353="snížená",J353,0)</f>
        <v>0</v>
      </c>
      <c r="BG353" s="173" t="n">
        <f aca="false">IF(N353="zákl. přenesená",J353,0)</f>
        <v>0</v>
      </c>
      <c r="BH353" s="173" t="n">
        <f aca="false">IF(N353="sníž. přenesená",J353,0)</f>
        <v>0</v>
      </c>
      <c r="BI353" s="173" t="n">
        <f aca="false">IF(N353="nulová",J353,0)</f>
        <v>0</v>
      </c>
      <c r="BJ353" s="3" t="s">
        <v>79</v>
      </c>
      <c r="BK353" s="173" t="n">
        <f aca="false">ROUND(I353*H353,2)</f>
        <v>0</v>
      </c>
      <c r="BL353" s="3" t="s">
        <v>218</v>
      </c>
      <c r="BM353" s="172" t="s">
        <v>729</v>
      </c>
    </row>
    <row r="354" s="27" customFormat="true" ht="24.15" hidden="false" customHeight="true" outlineLevel="0" collapsed="false">
      <c r="A354" s="22"/>
      <c r="B354" s="160"/>
      <c r="C354" s="184" t="s">
        <v>730</v>
      </c>
      <c r="D354" s="184" t="s">
        <v>147</v>
      </c>
      <c r="E354" s="185" t="s">
        <v>731</v>
      </c>
      <c r="F354" s="186" t="s">
        <v>732</v>
      </c>
      <c r="G354" s="187" t="s">
        <v>155</v>
      </c>
      <c r="H354" s="188" t="n">
        <v>10.879</v>
      </c>
      <c r="I354" s="189"/>
      <c r="J354" s="190" t="n">
        <f aca="false">ROUND(I354*H354,2)</f>
        <v>0</v>
      </c>
      <c r="K354" s="163" t="s">
        <v>143</v>
      </c>
      <c r="L354" s="191"/>
      <c r="M354" s="192"/>
      <c r="N354" s="193" t="s">
        <v>39</v>
      </c>
      <c r="O354" s="60"/>
      <c r="P354" s="170" t="n">
        <f aca="false">O354*H354</f>
        <v>0</v>
      </c>
      <c r="Q354" s="170" t="n">
        <v>0.0001</v>
      </c>
      <c r="R354" s="170" t="n">
        <f aca="false">Q354*H354</f>
        <v>0.0010879</v>
      </c>
      <c r="S354" s="170" t="n">
        <v>0</v>
      </c>
      <c r="T354" s="171" t="n">
        <f aca="false">S354*H354</f>
        <v>0</v>
      </c>
      <c r="U354" s="22"/>
      <c r="V354" s="22"/>
      <c r="W354" s="22"/>
      <c r="X354" s="22"/>
      <c r="Y354" s="22"/>
      <c r="Z354" s="22"/>
      <c r="AA354" s="22"/>
      <c r="AB354" s="22"/>
      <c r="AC354" s="22"/>
      <c r="AD354" s="22"/>
      <c r="AE354" s="22"/>
      <c r="AR354" s="172" t="s">
        <v>289</v>
      </c>
      <c r="AT354" s="172" t="s">
        <v>147</v>
      </c>
      <c r="AU354" s="172" t="s">
        <v>81</v>
      </c>
      <c r="AY354" s="3" t="s">
        <v>130</v>
      </c>
      <c r="BE354" s="173" t="n">
        <f aca="false">IF(N354="základní",J354,0)</f>
        <v>0</v>
      </c>
      <c r="BF354" s="173" t="n">
        <f aca="false">IF(N354="snížená",J354,0)</f>
        <v>0</v>
      </c>
      <c r="BG354" s="173" t="n">
        <f aca="false">IF(N354="zákl. přenesená",J354,0)</f>
        <v>0</v>
      </c>
      <c r="BH354" s="173" t="n">
        <f aca="false">IF(N354="sníž. přenesená",J354,0)</f>
        <v>0</v>
      </c>
      <c r="BI354" s="173" t="n">
        <f aca="false">IF(N354="nulová",J354,0)</f>
        <v>0</v>
      </c>
      <c r="BJ354" s="3" t="s">
        <v>79</v>
      </c>
      <c r="BK354" s="173" t="n">
        <f aca="false">ROUND(I354*H354,2)</f>
        <v>0</v>
      </c>
      <c r="BL354" s="3" t="s">
        <v>218</v>
      </c>
      <c r="BM354" s="172" t="s">
        <v>733</v>
      </c>
    </row>
    <row r="355" s="174" customFormat="true" ht="12.8" hidden="false" customHeight="false" outlineLevel="0" collapsed="false">
      <c r="B355" s="175"/>
      <c r="D355" s="176" t="s">
        <v>145</v>
      </c>
      <c r="E355" s="177"/>
      <c r="F355" s="178" t="s">
        <v>734</v>
      </c>
      <c r="H355" s="179" t="n">
        <v>9.46</v>
      </c>
      <c r="I355" s="180"/>
      <c r="L355" s="175"/>
      <c r="M355" s="181"/>
      <c r="N355" s="182"/>
      <c r="O355" s="182"/>
      <c r="P355" s="182"/>
      <c r="Q355" s="182"/>
      <c r="R355" s="182"/>
      <c r="S355" s="182"/>
      <c r="T355" s="183"/>
      <c r="AT355" s="177" t="s">
        <v>145</v>
      </c>
      <c r="AU355" s="177" t="s">
        <v>81</v>
      </c>
      <c r="AV355" s="174" t="s">
        <v>81</v>
      </c>
      <c r="AW355" s="174" t="s">
        <v>31</v>
      </c>
      <c r="AX355" s="174" t="s">
        <v>79</v>
      </c>
      <c r="AY355" s="177" t="s">
        <v>130</v>
      </c>
    </row>
    <row r="356" s="174" customFormat="true" ht="12.8" hidden="false" customHeight="false" outlineLevel="0" collapsed="false">
      <c r="B356" s="175"/>
      <c r="D356" s="176" t="s">
        <v>145</v>
      </c>
      <c r="F356" s="178" t="s">
        <v>735</v>
      </c>
      <c r="H356" s="179" t="n">
        <v>10.879</v>
      </c>
      <c r="I356" s="180"/>
      <c r="L356" s="175"/>
      <c r="M356" s="181"/>
      <c r="N356" s="182"/>
      <c r="O356" s="182"/>
      <c r="P356" s="182"/>
      <c r="Q356" s="182"/>
      <c r="R356" s="182"/>
      <c r="S356" s="182"/>
      <c r="T356" s="183"/>
      <c r="AT356" s="177" t="s">
        <v>145</v>
      </c>
      <c r="AU356" s="177" t="s">
        <v>81</v>
      </c>
      <c r="AV356" s="174" t="s">
        <v>81</v>
      </c>
      <c r="AW356" s="174" t="s">
        <v>2</v>
      </c>
      <c r="AX356" s="174" t="s">
        <v>79</v>
      </c>
      <c r="AY356" s="177" t="s">
        <v>130</v>
      </c>
    </row>
    <row r="357" s="27" customFormat="true" ht="21.75" hidden="false" customHeight="true" outlineLevel="0" collapsed="false">
      <c r="A357" s="22"/>
      <c r="B357" s="160"/>
      <c r="C357" s="161" t="s">
        <v>736</v>
      </c>
      <c r="D357" s="161" t="s">
        <v>132</v>
      </c>
      <c r="E357" s="162" t="s">
        <v>737</v>
      </c>
      <c r="F357" s="163" t="s">
        <v>738</v>
      </c>
      <c r="G357" s="164" t="s">
        <v>155</v>
      </c>
      <c r="H357" s="165" t="n">
        <v>9.46</v>
      </c>
      <c r="I357" s="166"/>
      <c r="J357" s="167" t="n">
        <f aca="false">ROUND(I357*H357,2)</f>
        <v>0</v>
      </c>
      <c r="K357" s="163" t="s">
        <v>143</v>
      </c>
      <c r="L357" s="23"/>
      <c r="M357" s="168"/>
      <c r="N357" s="169" t="s">
        <v>39</v>
      </c>
      <c r="O357" s="60"/>
      <c r="P357" s="170" t="n">
        <f aca="false">O357*H357</f>
        <v>0</v>
      </c>
      <c r="Q357" s="170" t="n">
        <v>0</v>
      </c>
      <c r="R357" s="170" t="n">
        <f aca="false">Q357*H357</f>
        <v>0</v>
      </c>
      <c r="S357" s="170" t="n">
        <v>0</v>
      </c>
      <c r="T357" s="171" t="n">
        <f aca="false">S357*H357</f>
        <v>0</v>
      </c>
      <c r="U357" s="22"/>
      <c r="V357" s="22"/>
      <c r="W357" s="22"/>
      <c r="X357" s="22"/>
      <c r="Y357" s="22"/>
      <c r="Z357" s="22"/>
      <c r="AA357" s="22"/>
      <c r="AB357" s="22"/>
      <c r="AC357" s="22"/>
      <c r="AD357" s="22"/>
      <c r="AE357" s="22"/>
      <c r="AR357" s="172" t="s">
        <v>218</v>
      </c>
      <c r="AT357" s="172" t="s">
        <v>132</v>
      </c>
      <c r="AU357" s="172" t="s">
        <v>81</v>
      </c>
      <c r="AY357" s="3" t="s">
        <v>130</v>
      </c>
      <c r="BE357" s="173" t="n">
        <f aca="false">IF(N357="základní",J357,0)</f>
        <v>0</v>
      </c>
      <c r="BF357" s="173" t="n">
        <f aca="false">IF(N357="snížená",J357,0)</f>
        <v>0</v>
      </c>
      <c r="BG357" s="173" t="n">
        <f aca="false">IF(N357="zákl. přenesená",J357,0)</f>
        <v>0</v>
      </c>
      <c r="BH357" s="173" t="n">
        <f aca="false">IF(N357="sníž. přenesená",J357,0)</f>
        <v>0</v>
      </c>
      <c r="BI357" s="173" t="n">
        <f aca="false">IF(N357="nulová",J357,0)</f>
        <v>0</v>
      </c>
      <c r="BJ357" s="3" t="s">
        <v>79</v>
      </c>
      <c r="BK357" s="173" t="n">
        <f aca="false">ROUND(I357*H357,2)</f>
        <v>0</v>
      </c>
      <c r="BL357" s="3" t="s">
        <v>218</v>
      </c>
      <c r="BM357" s="172" t="s">
        <v>739</v>
      </c>
    </row>
    <row r="358" s="27" customFormat="true" ht="24.15" hidden="false" customHeight="true" outlineLevel="0" collapsed="false">
      <c r="A358" s="22"/>
      <c r="B358" s="160"/>
      <c r="C358" s="161" t="s">
        <v>740</v>
      </c>
      <c r="D358" s="161" t="s">
        <v>132</v>
      </c>
      <c r="E358" s="162" t="s">
        <v>741</v>
      </c>
      <c r="F358" s="163" t="s">
        <v>742</v>
      </c>
      <c r="G358" s="164" t="s">
        <v>155</v>
      </c>
      <c r="H358" s="165" t="n">
        <v>9.46</v>
      </c>
      <c r="I358" s="166"/>
      <c r="J358" s="167" t="n">
        <f aca="false">ROUND(I358*H358,2)</f>
        <v>0</v>
      </c>
      <c r="K358" s="163" t="s">
        <v>143</v>
      </c>
      <c r="L358" s="23"/>
      <c r="M358" s="168"/>
      <c r="N358" s="169" t="s">
        <v>39</v>
      </c>
      <c r="O358" s="60"/>
      <c r="P358" s="170" t="n">
        <f aca="false">O358*H358</f>
        <v>0</v>
      </c>
      <c r="Q358" s="170" t="n">
        <v>0</v>
      </c>
      <c r="R358" s="170" t="n">
        <f aca="false">Q358*H358</f>
        <v>0</v>
      </c>
      <c r="S358" s="170" t="n">
        <v>0.01721</v>
      </c>
      <c r="T358" s="171" t="n">
        <f aca="false">S358*H358</f>
        <v>0.1628066</v>
      </c>
      <c r="U358" s="22"/>
      <c r="V358" s="22"/>
      <c r="W358" s="22"/>
      <c r="X358" s="22"/>
      <c r="Y358" s="22"/>
      <c r="Z358" s="22"/>
      <c r="AA358" s="22"/>
      <c r="AB358" s="22"/>
      <c r="AC358" s="22"/>
      <c r="AD358" s="22"/>
      <c r="AE358" s="22"/>
      <c r="AR358" s="172" t="s">
        <v>218</v>
      </c>
      <c r="AT358" s="172" t="s">
        <v>132</v>
      </c>
      <c r="AU358" s="172" t="s">
        <v>81</v>
      </c>
      <c r="AY358" s="3" t="s">
        <v>130</v>
      </c>
      <c r="BE358" s="173" t="n">
        <f aca="false">IF(N358="základní",J358,0)</f>
        <v>0</v>
      </c>
      <c r="BF358" s="173" t="n">
        <f aca="false">IF(N358="snížená",J358,0)</f>
        <v>0</v>
      </c>
      <c r="BG358" s="173" t="n">
        <f aca="false">IF(N358="zákl. přenesená",J358,0)</f>
        <v>0</v>
      </c>
      <c r="BH358" s="173" t="n">
        <f aca="false">IF(N358="sníž. přenesená",J358,0)</f>
        <v>0</v>
      </c>
      <c r="BI358" s="173" t="n">
        <f aca="false">IF(N358="nulová",J358,0)</f>
        <v>0</v>
      </c>
      <c r="BJ358" s="3" t="s">
        <v>79</v>
      </c>
      <c r="BK358" s="173" t="n">
        <f aca="false">ROUND(I358*H358,2)</f>
        <v>0</v>
      </c>
      <c r="BL358" s="3" t="s">
        <v>218</v>
      </c>
      <c r="BM358" s="172" t="s">
        <v>743</v>
      </c>
    </row>
    <row r="359" s="27" customFormat="true" ht="24.15" hidden="false" customHeight="true" outlineLevel="0" collapsed="false">
      <c r="A359" s="22"/>
      <c r="B359" s="160"/>
      <c r="C359" s="161" t="s">
        <v>744</v>
      </c>
      <c r="D359" s="161" t="s">
        <v>132</v>
      </c>
      <c r="E359" s="162" t="s">
        <v>745</v>
      </c>
      <c r="F359" s="163" t="s">
        <v>746</v>
      </c>
      <c r="G359" s="164" t="s">
        <v>386</v>
      </c>
      <c r="H359" s="212"/>
      <c r="I359" s="166"/>
      <c r="J359" s="167" t="n">
        <f aca="false">ROUND(I359*H359,2)</f>
        <v>0</v>
      </c>
      <c r="K359" s="163" t="s">
        <v>143</v>
      </c>
      <c r="L359" s="23"/>
      <c r="M359" s="168"/>
      <c r="N359" s="169" t="s">
        <v>39</v>
      </c>
      <c r="O359" s="60"/>
      <c r="P359" s="170" t="n">
        <f aca="false">O359*H359</f>
        <v>0</v>
      </c>
      <c r="Q359" s="170" t="n">
        <v>0</v>
      </c>
      <c r="R359" s="170" t="n">
        <f aca="false">Q359*H359</f>
        <v>0</v>
      </c>
      <c r="S359" s="170" t="n">
        <v>0</v>
      </c>
      <c r="T359" s="171" t="n">
        <f aca="false">S359*H359</f>
        <v>0</v>
      </c>
      <c r="U359" s="22"/>
      <c r="V359" s="22"/>
      <c r="W359" s="22"/>
      <c r="X359" s="22"/>
      <c r="Y359" s="22"/>
      <c r="Z359" s="22"/>
      <c r="AA359" s="22"/>
      <c r="AB359" s="22"/>
      <c r="AC359" s="22"/>
      <c r="AD359" s="22"/>
      <c r="AE359" s="22"/>
      <c r="AR359" s="172" t="s">
        <v>218</v>
      </c>
      <c r="AT359" s="172" t="s">
        <v>132</v>
      </c>
      <c r="AU359" s="172" t="s">
        <v>81</v>
      </c>
      <c r="AY359" s="3" t="s">
        <v>130</v>
      </c>
      <c r="BE359" s="173" t="n">
        <f aca="false">IF(N359="základní",J359,0)</f>
        <v>0</v>
      </c>
      <c r="BF359" s="173" t="n">
        <f aca="false">IF(N359="snížená",J359,0)</f>
        <v>0</v>
      </c>
      <c r="BG359" s="173" t="n">
        <f aca="false">IF(N359="zákl. přenesená",J359,0)</f>
        <v>0</v>
      </c>
      <c r="BH359" s="173" t="n">
        <f aca="false">IF(N359="sníž. přenesená",J359,0)</f>
        <v>0</v>
      </c>
      <c r="BI359" s="173" t="n">
        <f aca="false">IF(N359="nulová",J359,0)</f>
        <v>0</v>
      </c>
      <c r="BJ359" s="3" t="s">
        <v>79</v>
      </c>
      <c r="BK359" s="173" t="n">
        <f aca="false">ROUND(I359*H359,2)</f>
        <v>0</v>
      </c>
      <c r="BL359" s="3" t="s">
        <v>218</v>
      </c>
      <c r="BM359" s="172" t="s">
        <v>747</v>
      </c>
    </row>
    <row r="360" s="146" customFormat="true" ht="22.8" hidden="false" customHeight="true" outlineLevel="0" collapsed="false">
      <c r="B360" s="147"/>
      <c r="D360" s="148" t="s">
        <v>73</v>
      </c>
      <c r="E360" s="158" t="s">
        <v>748</v>
      </c>
      <c r="F360" s="158" t="s">
        <v>749</v>
      </c>
      <c r="I360" s="150"/>
      <c r="J360" s="159" t="n">
        <f aca="false">BK360</f>
        <v>0</v>
      </c>
      <c r="L360" s="147"/>
      <c r="M360" s="152"/>
      <c r="N360" s="153"/>
      <c r="O360" s="153"/>
      <c r="P360" s="154" t="n">
        <f aca="false">SUM(P361:P371)</f>
        <v>0</v>
      </c>
      <c r="Q360" s="153"/>
      <c r="R360" s="154" t="n">
        <f aca="false">SUM(R361:R371)</f>
        <v>0.06492</v>
      </c>
      <c r="S360" s="153"/>
      <c r="T360" s="155" t="n">
        <f aca="false">SUM(T361:T371)</f>
        <v>0</v>
      </c>
      <c r="AR360" s="148" t="s">
        <v>81</v>
      </c>
      <c r="AT360" s="156" t="s">
        <v>73</v>
      </c>
      <c r="AU360" s="156" t="s">
        <v>79</v>
      </c>
      <c r="AY360" s="148" t="s">
        <v>130</v>
      </c>
      <c r="BK360" s="157" t="n">
        <f aca="false">SUM(BK361:BK371)</f>
        <v>0</v>
      </c>
    </row>
    <row r="361" s="27" customFormat="true" ht="24.15" hidden="false" customHeight="true" outlineLevel="0" collapsed="false">
      <c r="A361" s="22"/>
      <c r="B361" s="160"/>
      <c r="C361" s="161" t="s">
        <v>750</v>
      </c>
      <c r="D361" s="161" t="s">
        <v>132</v>
      </c>
      <c r="E361" s="162" t="s">
        <v>751</v>
      </c>
      <c r="F361" s="163" t="s">
        <v>752</v>
      </c>
      <c r="G361" s="164" t="s">
        <v>228</v>
      </c>
      <c r="H361" s="165" t="n">
        <v>3</v>
      </c>
      <c r="I361" s="166"/>
      <c r="J361" s="167" t="n">
        <f aca="false">ROUND(I361*H361,2)</f>
        <v>0</v>
      </c>
      <c r="K361" s="163"/>
      <c r="L361" s="23"/>
      <c r="M361" s="168"/>
      <c r="N361" s="169" t="s">
        <v>39</v>
      </c>
      <c r="O361" s="60"/>
      <c r="P361" s="170" t="n">
        <f aca="false">O361*H361</f>
        <v>0</v>
      </c>
      <c r="Q361" s="170" t="n">
        <v>0</v>
      </c>
      <c r="R361" s="170" t="n">
        <f aca="false">Q361*H361</f>
        <v>0</v>
      </c>
      <c r="S361" s="170" t="n">
        <v>0</v>
      </c>
      <c r="T361" s="171" t="n">
        <f aca="false">S361*H361</f>
        <v>0</v>
      </c>
      <c r="U361" s="22"/>
      <c r="V361" s="22"/>
      <c r="W361" s="22"/>
      <c r="X361" s="22"/>
      <c r="Y361" s="22"/>
      <c r="Z361" s="22"/>
      <c r="AA361" s="22"/>
      <c r="AB361" s="22"/>
      <c r="AC361" s="22"/>
      <c r="AD361" s="22"/>
      <c r="AE361" s="22"/>
      <c r="AR361" s="172" t="s">
        <v>218</v>
      </c>
      <c r="AT361" s="172" t="s">
        <v>132</v>
      </c>
      <c r="AU361" s="172" t="s">
        <v>81</v>
      </c>
      <c r="AY361" s="3" t="s">
        <v>130</v>
      </c>
      <c r="BE361" s="173" t="n">
        <f aca="false">IF(N361="základní",J361,0)</f>
        <v>0</v>
      </c>
      <c r="BF361" s="173" t="n">
        <f aca="false">IF(N361="snížená",J361,0)</f>
        <v>0</v>
      </c>
      <c r="BG361" s="173" t="n">
        <f aca="false">IF(N361="zákl. přenesená",J361,0)</f>
        <v>0</v>
      </c>
      <c r="BH361" s="173" t="n">
        <f aca="false">IF(N361="sníž. přenesená",J361,0)</f>
        <v>0</v>
      </c>
      <c r="BI361" s="173" t="n">
        <f aca="false">IF(N361="nulová",J361,0)</f>
        <v>0</v>
      </c>
      <c r="BJ361" s="3" t="s">
        <v>79</v>
      </c>
      <c r="BK361" s="173" t="n">
        <f aca="false">ROUND(I361*H361,2)</f>
        <v>0</v>
      </c>
      <c r="BL361" s="3" t="s">
        <v>218</v>
      </c>
      <c r="BM361" s="172" t="s">
        <v>753</v>
      </c>
    </row>
    <row r="362" s="174" customFormat="true" ht="12.8" hidden="false" customHeight="false" outlineLevel="0" collapsed="false">
      <c r="B362" s="175"/>
      <c r="D362" s="176" t="s">
        <v>145</v>
      </c>
      <c r="E362" s="177"/>
      <c r="F362" s="178" t="s">
        <v>138</v>
      </c>
      <c r="H362" s="179" t="n">
        <v>3</v>
      </c>
      <c r="I362" s="180"/>
      <c r="L362" s="175"/>
      <c r="M362" s="181"/>
      <c r="N362" s="182"/>
      <c r="O362" s="182"/>
      <c r="P362" s="182"/>
      <c r="Q362" s="182"/>
      <c r="R362" s="182"/>
      <c r="S362" s="182"/>
      <c r="T362" s="183"/>
      <c r="AT362" s="177" t="s">
        <v>145</v>
      </c>
      <c r="AU362" s="177" t="s">
        <v>81</v>
      </c>
      <c r="AV362" s="174" t="s">
        <v>81</v>
      </c>
      <c r="AW362" s="174" t="s">
        <v>31</v>
      </c>
      <c r="AX362" s="174" t="s">
        <v>79</v>
      </c>
      <c r="AY362" s="177" t="s">
        <v>130</v>
      </c>
    </row>
    <row r="363" s="27" customFormat="true" ht="24.15" hidden="false" customHeight="true" outlineLevel="0" collapsed="false">
      <c r="A363" s="22"/>
      <c r="B363" s="160"/>
      <c r="C363" s="184" t="s">
        <v>754</v>
      </c>
      <c r="D363" s="184" t="s">
        <v>147</v>
      </c>
      <c r="E363" s="185" t="s">
        <v>755</v>
      </c>
      <c r="F363" s="186" t="s">
        <v>756</v>
      </c>
      <c r="G363" s="187" t="s">
        <v>228</v>
      </c>
      <c r="H363" s="188" t="n">
        <v>1</v>
      </c>
      <c r="I363" s="189"/>
      <c r="J363" s="190" t="n">
        <f aca="false">ROUND(I363*H363,2)</f>
        <v>0</v>
      </c>
      <c r="K363" s="186"/>
      <c r="L363" s="191"/>
      <c r="M363" s="192"/>
      <c r="N363" s="193" t="s">
        <v>39</v>
      </c>
      <c r="O363" s="60"/>
      <c r="P363" s="170" t="n">
        <f aca="false">O363*H363</f>
        <v>0</v>
      </c>
      <c r="Q363" s="170" t="n">
        <v>0.016</v>
      </c>
      <c r="R363" s="170" t="n">
        <f aca="false">Q363*H363</f>
        <v>0.016</v>
      </c>
      <c r="S363" s="170" t="n">
        <v>0</v>
      </c>
      <c r="T363" s="171" t="n">
        <f aca="false">S363*H363</f>
        <v>0</v>
      </c>
      <c r="U363" s="22"/>
      <c r="V363" s="22"/>
      <c r="W363" s="22"/>
      <c r="X363" s="22"/>
      <c r="Y363" s="22"/>
      <c r="Z363" s="22"/>
      <c r="AA363" s="22"/>
      <c r="AB363" s="22"/>
      <c r="AC363" s="22"/>
      <c r="AD363" s="22"/>
      <c r="AE363" s="22"/>
      <c r="AR363" s="172" t="s">
        <v>289</v>
      </c>
      <c r="AT363" s="172" t="s">
        <v>147</v>
      </c>
      <c r="AU363" s="172" t="s">
        <v>81</v>
      </c>
      <c r="AY363" s="3" t="s">
        <v>130</v>
      </c>
      <c r="BE363" s="173" t="n">
        <f aca="false">IF(N363="základní",J363,0)</f>
        <v>0</v>
      </c>
      <c r="BF363" s="173" t="n">
        <f aca="false">IF(N363="snížená",J363,0)</f>
        <v>0</v>
      </c>
      <c r="BG363" s="173" t="n">
        <f aca="false">IF(N363="zákl. přenesená",J363,0)</f>
        <v>0</v>
      </c>
      <c r="BH363" s="173" t="n">
        <f aca="false">IF(N363="sníž. přenesená",J363,0)</f>
        <v>0</v>
      </c>
      <c r="BI363" s="173" t="n">
        <f aca="false">IF(N363="nulová",J363,0)</f>
        <v>0</v>
      </c>
      <c r="BJ363" s="3" t="s">
        <v>79</v>
      </c>
      <c r="BK363" s="173" t="n">
        <f aca="false">ROUND(I363*H363,2)</f>
        <v>0</v>
      </c>
      <c r="BL363" s="3" t="s">
        <v>218</v>
      </c>
      <c r="BM363" s="172" t="s">
        <v>757</v>
      </c>
    </row>
    <row r="364" s="174" customFormat="true" ht="12.8" hidden="false" customHeight="false" outlineLevel="0" collapsed="false">
      <c r="B364" s="175"/>
      <c r="D364" s="176" t="s">
        <v>145</v>
      </c>
      <c r="E364" s="177"/>
      <c r="F364" s="178" t="s">
        <v>79</v>
      </c>
      <c r="H364" s="179" t="n">
        <v>1</v>
      </c>
      <c r="I364" s="180"/>
      <c r="L364" s="175"/>
      <c r="M364" s="181"/>
      <c r="N364" s="182"/>
      <c r="O364" s="182"/>
      <c r="P364" s="182"/>
      <c r="Q364" s="182"/>
      <c r="R364" s="182"/>
      <c r="S364" s="182"/>
      <c r="T364" s="183"/>
      <c r="AT364" s="177" t="s">
        <v>145</v>
      </c>
      <c r="AU364" s="177" t="s">
        <v>81</v>
      </c>
      <c r="AV364" s="174" t="s">
        <v>81</v>
      </c>
      <c r="AW364" s="174" t="s">
        <v>31</v>
      </c>
      <c r="AX364" s="174" t="s">
        <v>79</v>
      </c>
      <c r="AY364" s="177" t="s">
        <v>130</v>
      </c>
    </row>
    <row r="365" s="27" customFormat="true" ht="16.5" hidden="false" customHeight="true" outlineLevel="0" collapsed="false">
      <c r="A365" s="22"/>
      <c r="B365" s="160"/>
      <c r="C365" s="184" t="s">
        <v>758</v>
      </c>
      <c r="D365" s="184" t="s">
        <v>147</v>
      </c>
      <c r="E365" s="185" t="s">
        <v>759</v>
      </c>
      <c r="F365" s="186" t="s">
        <v>760</v>
      </c>
      <c r="G365" s="187" t="s">
        <v>228</v>
      </c>
      <c r="H365" s="188" t="n">
        <v>1</v>
      </c>
      <c r="I365" s="189"/>
      <c r="J365" s="190" t="n">
        <f aca="false">ROUND(I365*H365,2)</f>
        <v>0</v>
      </c>
      <c r="K365" s="186"/>
      <c r="L365" s="191"/>
      <c r="M365" s="192"/>
      <c r="N365" s="193" t="s">
        <v>39</v>
      </c>
      <c r="O365" s="60"/>
      <c r="P365" s="170" t="n">
        <f aca="false">O365*H365</f>
        <v>0</v>
      </c>
      <c r="Q365" s="170" t="n">
        <v>0.016</v>
      </c>
      <c r="R365" s="170" t="n">
        <f aca="false">Q365*H365</f>
        <v>0.016</v>
      </c>
      <c r="S365" s="170" t="n">
        <v>0</v>
      </c>
      <c r="T365" s="171" t="n">
        <f aca="false">S365*H365</f>
        <v>0</v>
      </c>
      <c r="U365" s="22"/>
      <c r="V365" s="22"/>
      <c r="W365" s="22"/>
      <c r="X365" s="22"/>
      <c r="Y365" s="22"/>
      <c r="Z365" s="22"/>
      <c r="AA365" s="22"/>
      <c r="AB365" s="22"/>
      <c r="AC365" s="22"/>
      <c r="AD365" s="22"/>
      <c r="AE365" s="22"/>
      <c r="AR365" s="172" t="s">
        <v>289</v>
      </c>
      <c r="AT365" s="172" t="s">
        <v>147</v>
      </c>
      <c r="AU365" s="172" t="s">
        <v>81</v>
      </c>
      <c r="AY365" s="3" t="s">
        <v>130</v>
      </c>
      <c r="BE365" s="173" t="n">
        <f aca="false">IF(N365="základní",J365,0)</f>
        <v>0</v>
      </c>
      <c r="BF365" s="173" t="n">
        <f aca="false">IF(N365="snížená",J365,0)</f>
        <v>0</v>
      </c>
      <c r="BG365" s="173" t="n">
        <f aca="false">IF(N365="zákl. přenesená",J365,0)</f>
        <v>0</v>
      </c>
      <c r="BH365" s="173" t="n">
        <f aca="false">IF(N365="sníž. přenesená",J365,0)</f>
        <v>0</v>
      </c>
      <c r="BI365" s="173" t="n">
        <f aca="false">IF(N365="nulová",J365,0)</f>
        <v>0</v>
      </c>
      <c r="BJ365" s="3" t="s">
        <v>79</v>
      </c>
      <c r="BK365" s="173" t="n">
        <f aca="false">ROUND(I365*H365,2)</f>
        <v>0</v>
      </c>
      <c r="BL365" s="3" t="s">
        <v>218</v>
      </c>
      <c r="BM365" s="172" t="s">
        <v>761</v>
      </c>
    </row>
    <row r="366" s="27" customFormat="true" ht="24.15" hidden="false" customHeight="true" outlineLevel="0" collapsed="false">
      <c r="A366" s="22"/>
      <c r="B366" s="160"/>
      <c r="C366" s="184" t="s">
        <v>762</v>
      </c>
      <c r="D366" s="184" t="s">
        <v>147</v>
      </c>
      <c r="E366" s="185" t="s">
        <v>763</v>
      </c>
      <c r="F366" s="186" t="s">
        <v>764</v>
      </c>
      <c r="G366" s="187" t="s">
        <v>228</v>
      </c>
      <c r="H366" s="188" t="n">
        <v>2</v>
      </c>
      <c r="I366" s="189"/>
      <c r="J366" s="190" t="n">
        <f aca="false">ROUND(I366*H366,2)</f>
        <v>0</v>
      </c>
      <c r="K366" s="186"/>
      <c r="L366" s="191"/>
      <c r="M366" s="192"/>
      <c r="N366" s="193" t="s">
        <v>39</v>
      </c>
      <c r="O366" s="60"/>
      <c r="P366" s="170" t="n">
        <f aca="false">O366*H366</f>
        <v>0</v>
      </c>
      <c r="Q366" s="170" t="n">
        <v>0.016</v>
      </c>
      <c r="R366" s="170" t="n">
        <f aca="false">Q366*H366</f>
        <v>0.032</v>
      </c>
      <c r="S366" s="170" t="n">
        <v>0</v>
      </c>
      <c r="T366" s="171" t="n">
        <f aca="false">S366*H366</f>
        <v>0</v>
      </c>
      <c r="U366" s="22"/>
      <c r="V366" s="22"/>
      <c r="W366" s="22"/>
      <c r="X366" s="22"/>
      <c r="Y366" s="22"/>
      <c r="Z366" s="22"/>
      <c r="AA366" s="22"/>
      <c r="AB366" s="22"/>
      <c r="AC366" s="22"/>
      <c r="AD366" s="22"/>
      <c r="AE366" s="22"/>
      <c r="AR366" s="172" t="s">
        <v>289</v>
      </c>
      <c r="AT366" s="172" t="s">
        <v>147</v>
      </c>
      <c r="AU366" s="172" t="s">
        <v>81</v>
      </c>
      <c r="AY366" s="3" t="s">
        <v>130</v>
      </c>
      <c r="BE366" s="173" t="n">
        <f aca="false">IF(N366="základní",J366,0)</f>
        <v>0</v>
      </c>
      <c r="BF366" s="173" t="n">
        <f aca="false">IF(N366="snížená",J366,0)</f>
        <v>0</v>
      </c>
      <c r="BG366" s="173" t="n">
        <f aca="false">IF(N366="zákl. přenesená",J366,0)</f>
        <v>0</v>
      </c>
      <c r="BH366" s="173" t="n">
        <f aca="false">IF(N366="sníž. přenesená",J366,0)</f>
        <v>0</v>
      </c>
      <c r="BI366" s="173" t="n">
        <f aca="false">IF(N366="nulová",J366,0)</f>
        <v>0</v>
      </c>
      <c r="BJ366" s="3" t="s">
        <v>79</v>
      </c>
      <c r="BK366" s="173" t="n">
        <f aca="false">ROUND(I366*H366,2)</f>
        <v>0</v>
      </c>
      <c r="BL366" s="3" t="s">
        <v>218</v>
      </c>
      <c r="BM366" s="172" t="s">
        <v>765</v>
      </c>
    </row>
    <row r="367" s="174" customFormat="true" ht="12.8" hidden="false" customHeight="false" outlineLevel="0" collapsed="false">
      <c r="B367" s="175"/>
      <c r="D367" s="176" t="s">
        <v>145</v>
      </c>
      <c r="E367" s="177"/>
      <c r="F367" s="178" t="s">
        <v>81</v>
      </c>
      <c r="H367" s="179" t="n">
        <v>2</v>
      </c>
      <c r="I367" s="180"/>
      <c r="L367" s="175"/>
      <c r="M367" s="181"/>
      <c r="N367" s="182"/>
      <c r="O367" s="182"/>
      <c r="P367" s="182"/>
      <c r="Q367" s="182"/>
      <c r="R367" s="182"/>
      <c r="S367" s="182"/>
      <c r="T367" s="183"/>
      <c r="AT367" s="177" t="s">
        <v>145</v>
      </c>
      <c r="AU367" s="177" t="s">
        <v>81</v>
      </c>
      <c r="AV367" s="174" t="s">
        <v>81</v>
      </c>
      <c r="AW367" s="174" t="s">
        <v>31</v>
      </c>
      <c r="AX367" s="174" t="s">
        <v>79</v>
      </c>
      <c r="AY367" s="177" t="s">
        <v>130</v>
      </c>
    </row>
    <row r="368" s="27" customFormat="true" ht="24.15" hidden="false" customHeight="true" outlineLevel="0" collapsed="false">
      <c r="A368" s="22"/>
      <c r="B368" s="160"/>
      <c r="C368" s="161" t="s">
        <v>766</v>
      </c>
      <c r="D368" s="161" t="s">
        <v>132</v>
      </c>
      <c r="E368" s="162" t="s">
        <v>767</v>
      </c>
      <c r="F368" s="163" t="s">
        <v>768</v>
      </c>
      <c r="G368" s="164" t="s">
        <v>228</v>
      </c>
      <c r="H368" s="165" t="n">
        <v>1</v>
      </c>
      <c r="I368" s="166"/>
      <c r="J368" s="167" t="n">
        <f aca="false">ROUND(I368*H368,2)</f>
        <v>0</v>
      </c>
      <c r="K368" s="163" t="s">
        <v>143</v>
      </c>
      <c r="L368" s="23"/>
      <c r="M368" s="168"/>
      <c r="N368" s="169" t="s">
        <v>39</v>
      </c>
      <c r="O368" s="60"/>
      <c r="P368" s="170" t="n">
        <f aca="false">O368*H368</f>
        <v>0</v>
      </c>
      <c r="Q368" s="170" t="n">
        <v>0</v>
      </c>
      <c r="R368" s="170" t="n">
        <f aca="false">Q368*H368</f>
        <v>0</v>
      </c>
      <c r="S368" s="170" t="n">
        <v>0</v>
      </c>
      <c r="T368" s="171" t="n">
        <f aca="false">S368*H368</f>
        <v>0</v>
      </c>
      <c r="U368" s="22"/>
      <c r="V368" s="22"/>
      <c r="W368" s="22"/>
      <c r="X368" s="22"/>
      <c r="Y368" s="22"/>
      <c r="Z368" s="22"/>
      <c r="AA368" s="22"/>
      <c r="AB368" s="22"/>
      <c r="AC368" s="22"/>
      <c r="AD368" s="22"/>
      <c r="AE368" s="22"/>
      <c r="AR368" s="172" t="s">
        <v>218</v>
      </c>
      <c r="AT368" s="172" t="s">
        <v>132</v>
      </c>
      <c r="AU368" s="172" t="s">
        <v>81</v>
      </c>
      <c r="AY368" s="3" t="s">
        <v>130</v>
      </c>
      <c r="BE368" s="173" t="n">
        <f aca="false">IF(N368="základní",J368,0)</f>
        <v>0</v>
      </c>
      <c r="BF368" s="173" t="n">
        <f aca="false">IF(N368="snížená",J368,0)</f>
        <v>0</v>
      </c>
      <c r="BG368" s="173" t="n">
        <f aca="false">IF(N368="zákl. přenesená",J368,0)</f>
        <v>0</v>
      </c>
      <c r="BH368" s="173" t="n">
        <f aca="false">IF(N368="sníž. přenesená",J368,0)</f>
        <v>0</v>
      </c>
      <c r="BI368" s="173" t="n">
        <f aca="false">IF(N368="nulová",J368,0)</f>
        <v>0</v>
      </c>
      <c r="BJ368" s="3" t="s">
        <v>79</v>
      </c>
      <c r="BK368" s="173" t="n">
        <f aca="false">ROUND(I368*H368,2)</f>
        <v>0</v>
      </c>
      <c r="BL368" s="3" t="s">
        <v>218</v>
      </c>
      <c r="BM368" s="172" t="s">
        <v>769</v>
      </c>
    </row>
    <row r="369" s="174" customFormat="true" ht="12.8" hidden="false" customHeight="false" outlineLevel="0" collapsed="false">
      <c r="B369" s="175"/>
      <c r="D369" s="176" t="s">
        <v>145</v>
      </c>
      <c r="E369" s="177"/>
      <c r="F369" s="178" t="s">
        <v>79</v>
      </c>
      <c r="H369" s="179" t="n">
        <v>1</v>
      </c>
      <c r="I369" s="180"/>
      <c r="L369" s="175"/>
      <c r="M369" s="181"/>
      <c r="N369" s="182"/>
      <c r="O369" s="182"/>
      <c r="P369" s="182"/>
      <c r="Q369" s="182"/>
      <c r="R369" s="182"/>
      <c r="S369" s="182"/>
      <c r="T369" s="183"/>
      <c r="AT369" s="177" t="s">
        <v>145</v>
      </c>
      <c r="AU369" s="177" t="s">
        <v>81</v>
      </c>
      <c r="AV369" s="174" t="s">
        <v>81</v>
      </c>
      <c r="AW369" s="174" t="s">
        <v>31</v>
      </c>
      <c r="AX369" s="174" t="s">
        <v>79</v>
      </c>
      <c r="AY369" s="177" t="s">
        <v>130</v>
      </c>
    </row>
    <row r="370" s="27" customFormat="true" ht="24.15" hidden="false" customHeight="true" outlineLevel="0" collapsed="false">
      <c r="A370" s="22"/>
      <c r="B370" s="160"/>
      <c r="C370" s="184" t="s">
        <v>770</v>
      </c>
      <c r="D370" s="184" t="s">
        <v>147</v>
      </c>
      <c r="E370" s="185" t="s">
        <v>771</v>
      </c>
      <c r="F370" s="186" t="s">
        <v>772</v>
      </c>
      <c r="G370" s="187" t="s">
        <v>228</v>
      </c>
      <c r="H370" s="188" t="n">
        <v>1</v>
      </c>
      <c r="I370" s="189"/>
      <c r="J370" s="190" t="n">
        <f aca="false">ROUND(I370*H370,2)</f>
        <v>0</v>
      </c>
      <c r="K370" s="163" t="s">
        <v>143</v>
      </c>
      <c r="L370" s="191"/>
      <c r="M370" s="192"/>
      <c r="N370" s="193" t="s">
        <v>39</v>
      </c>
      <c r="O370" s="60"/>
      <c r="P370" s="170" t="n">
        <f aca="false">O370*H370</f>
        <v>0</v>
      </c>
      <c r="Q370" s="170" t="n">
        <v>0.00092</v>
      </c>
      <c r="R370" s="170" t="n">
        <f aca="false">Q370*H370</f>
        <v>0.00092</v>
      </c>
      <c r="S370" s="170" t="n">
        <v>0</v>
      </c>
      <c r="T370" s="171" t="n">
        <f aca="false">S370*H370</f>
        <v>0</v>
      </c>
      <c r="U370" s="22"/>
      <c r="V370" s="22"/>
      <c r="W370" s="22"/>
      <c r="X370" s="22"/>
      <c r="Y370" s="22"/>
      <c r="Z370" s="22"/>
      <c r="AA370" s="22"/>
      <c r="AB370" s="22"/>
      <c r="AC370" s="22"/>
      <c r="AD370" s="22"/>
      <c r="AE370" s="22"/>
      <c r="AR370" s="172" t="s">
        <v>289</v>
      </c>
      <c r="AT370" s="172" t="s">
        <v>147</v>
      </c>
      <c r="AU370" s="172" t="s">
        <v>81</v>
      </c>
      <c r="AY370" s="3" t="s">
        <v>130</v>
      </c>
      <c r="BE370" s="173" t="n">
        <f aca="false">IF(N370="základní",J370,0)</f>
        <v>0</v>
      </c>
      <c r="BF370" s="173" t="n">
        <f aca="false">IF(N370="snížená",J370,0)</f>
        <v>0</v>
      </c>
      <c r="BG370" s="173" t="n">
        <f aca="false">IF(N370="zákl. přenesená",J370,0)</f>
        <v>0</v>
      </c>
      <c r="BH370" s="173" t="n">
        <f aca="false">IF(N370="sníž. přenesená",J370,0)</f>
        <v>0</v>
      </c>
      <c r="BI370" s="173" t="n">
        <f aca="false">IF(N370="nulová",J370,0)</f>
        <v>0</v>
      </c>
      <c r="BJ370" s="3" t="s">
        <v>79</v>
      </c>
      <c r="BK370" s="173" t="n">
        <f aca="false">ROUND(I370*H370,2)</f>
        <v>0</v>
      </c>
      <c r="BL370" s="3" t="s">
        <v>218</v>
      </c>
      <c r="BM370" s="172" t="s">
        <v>773</v>
      </c>
    </row>
    <row r="371" s="27" customFormat="true" ht="24.15" hidden="false" customHeight="true" outlineLevel="0" collapsed="false">
      <c r="A371" s="22"/>
      <c r="B371" s="160"/>
      <c r="C371" s="161" t="s">
        <v>774</v>
      </c>
      <c r="D371" s="161" t="s">
        <v>132</v>
      </c>
      <c r="E371" s="162" t="s">
        <v>775</v>
      </c>
      <c r="F371" s="163" t="s">
        <v>776</v>
      </c>
      <c r="G371" s="164" t="s">
        <v>386</v>
      </c>
      <c r="H371" s="212"/>
      <c r="I371" s="166"/>
      <c r="J371" s="167" t="n">
        <f aca="false">ROUND(I371*H371,2)</f>
        <v>0</v>
      </c>
      <c r="K371" s="163" t="s">
        <v>143</v>
      </c>
      <c r="L371" s="23"/>
      <c r="M371" s="168"/>
      <c r="N371" s="169" t="s">
        <v>39</v>
      </c>
      <c r="O371" s="60"/>
      <c r="P371" s="170" t="n">
        <f aca="false">O371*H371</f>
        <v>0</v>
      </c>
      <c r="Q371" s="170" t="n">
        <v>0</v>
      </c>
      <c r="R371" s="170" t="n">
        <f aca="false">Q371*H371</f>
        <v>0</v>
      </c>
      <c r="S371" s="170" t="n">
        <v>0</v>
      </c>
      <c r="T371" s="171" t="n">
        <f aca="false">S371*H371</f>
        <v>0</v>
      </c>
      <c r="U371" s="22"/>
      <c r="V371" s="22"/>
      <c r="W371" s="22"/>
      <c r="X371" s="22"/>
      <c r="Y371" s="22"/>
      <c r="Z371" s="22"/>
      <c r="AA371" s="22"/>
      <c r="AB371" s="22"/>
      <c r="AC371" s="22"/>
      <c r="AD371" s="22"/>
      <c r="AE371" s="22"/>
      <c r="AR371" s="172" t="s">
        <v>218</v>
      </c>
      <c r="AT371" s="172" t="s">
        <v>132</v>
      </c>
      <c r="AU371" s="172" t="s">
        <v>81</v>
      </c>
      <c r="AY371" s="3" t="s">
        <v>130</v>
      </c>
      <c r="BE371" s="173" t="n">
        <f aca="false">IF(N371="základní",J371,0)</f>
        <v>0</v>
      </c>
      <c r="BF371" s="173" t="n">
        <f aca="false">IF(N371="snížená",J371,0)</f>
        <v>0</v>
      </c>
      <c r="BG371" s="173" t="n">
        <f aca="false">IF(N371="zákl. přenesená",J371,0)</f>
        <v>0</v>
      </c>
      <c r="BH371" s="173" t="n">
        <f aca="false">IF(N371="sníž. přenesená",J371,0)</f>
        <v>0</v>
      </c>
      <c r="BI371" s="173" t="n">
        <f aca="false">IF(N371="nulová",J371,0)</f>
        <v>0</v>
      </c>
      <c r="BJ371" s="3" t="s">
        <v>79</v>
      </c>
      <c r="BK371" s="173" t="n">
        <f aca="false">ROUND(I371*H371,2)</f>
        <v>0</v>
      </c>
      <c r="BL371" s="3" t="s">
        <v>218</v>
      </c>
      <c r="BM371" s="172" t="s">
        <v>777</v>
      </c>
    </row>
    <row r="372" s="146" customFormat="true" ht="22.8" hidden="false" customHeight="true" outlineLevel="0" collapsed="false">
      <c r="B372" s="147"/>
      <c r="D372" s="148" t="s">
        <v>73</v>
      </c>
      <c r="E372" s="158" t="s">
        <v>778</v>
      </c>
      <c r="F372" s="158" t="s">
        <v>779</v>
      </c>
      <c r="I372" s="150"/>
      <c r="J372" s="159" t="n">
        <f aca="false">BK372</f>
        <v>0</v>
      </c>
      <c r="L372" s="147"/>
      <c r="M372" s="152"/>
      <c r="N372" s="153"/>
      <c r="O372" s="153"/>
      <c r="P372" s="154" t="n">
        <f aca="false">SUM(P373:P388)</f>
        <v>0</v>
      </c>
      <c r="Q372" s="153"/>
      <c r="R372" s="154" t="n">
        <f aca="false">SUM(R373:R388)</f>
        <v>0.44499996</v>
      </c>
      <c r="S372" s="153"/>
      <c r="T372" s="155" t="n">
        <f aca="false">SUM(T373:T388)</f>
        <v>0</v>
      </c>
      <c r="AR372" s="148" t="s">
        <v>81</v>
      </c>
      <c r="AT372" s="156" t="s">
        <v>73</v>
      </c>
      <c r="AU372" s="156" t="s">
        <v>79</v>
      </c>
      <c r="AY372" s="148" t="s">
        <v>130</v>
      </c>
      <c r="BK372" s="157" t="n">
        <f aca="false">SUM(BK373:BK388)</f>
        <v>0</v>
      </c>
    </row>
    <row r="373" s="27" customFormat="true" ht="16.5" hidden="false" customHeight="true" outlineLevel="0" collapsed="false">
      <c r="A373" s="22"/>
      <c r="B373" s="160"/>
      <c r="C373" s="161" t="s">
        <v>780</v>
      </c>
      <c r="D373" s="161" t="s">
        <v>132</v>
      </c>
      <c r="E373" s="162" t="s">
        <v>781</v>
      </c>
      <c r="F373" s="163" t="s">
        <v>782</v>
      </c>
      <c r="G373" s="164" t="s">
        <v>155</v>
      </c>
      <c r="H373" s="165" t="n">
        <v>9.622</v>
      </c>
      <c r="I373" s="166"/>
      <c r="J373" s="167" t="n">
        <f aca="false">ROUND(I373*H373,2)</f>
        <v>0</v>
      </c>
      <c r="K373" s="163" t="s">
        <v>143</v>
      </c>
      <c r="L373" s="23"/>
      <c r="M373" s="168"/>
      <c r="N373" s="169" t="s">
        <v>39</v>
      </c>
      <c r="O373" s="60"/>
      <c r="P373" s="170" t="n">
        <f aca="false">O373*H373</f>
        <v>0</v>
      </c>
      <c r="Q373" s="170" t="n">
        <v>0.0003</v>
      </c>
      <c r="R373" s="170" t="n">
        <f aca="false">Q373*H373</f>
        <v>0.0028866</v>
      </c>
      <c r="S373" s="170" t="n">
        <v>0</v>
      </c>
      <c r="T373" s="171" t="n">
        <f aca="false">S373*H373</f>
        <v>0</v>
      </c>
      <c r="U373" s="22"/>
      <c r="V373" s="22"/>
      <c r="W373" s="22"/>
      <c r="X373" s="22"/>
      <c r="Y373" s="22"/>
      <c r="Z373" s="22"/>
      <c r="AA373" s="22"/>
      <c r="AB373" s="22"/>
      <c r="AC373" s="22"/>
      <c r="AD373" s="22"/>
      <c r="AE373" s="22"/>
      <c r="AR373" s="172" t="s">
        <v>218</v>
      </c>
      <c r="AT373" s="172" t="s">
        <v>132</v>
      </c>
      <c r="AU373" s="172" t="s">
        <v>81</v>
      </c>
      <c r="AY373" s="3" t="s">
        <v>130</v>
      </c>
      <c r="BE373" s="173" t="n">
        <f aca="false">IF(N373="základní",J373,0)</f>
        <v>0</v>
      </c>
      <c r="BF373" s="173" t="n">
        <f aca="false">IF(N373="snížená",J373,0)</f>
        <v>0</v>
      </c>
      <c r="BG373" s="173" t="n">
        <f aca="false">IF(N373="zákl. přenesená",J373,0)</f>
        <v>0</v>
      </c>
      <c r="BH373" s="173" t="n">
        <f aca="false">IF(N373="sníž. přenesená",J373,0)</f>
        <v>0</v>
      </c>
      <c r="BI373" s="173" t="n">
        <f aca="false">IF(N373="nulová",J373,0)</f>
        <v>0</v>
      </c>
      <c r="BJ373" s="3" t="s">
        <v>79</v>
      </c>
      <c r="BK373" s="173" t="n">
        <f aca="false">ROUND(I373*H373,2)</f>
        <v>0</v>
      </c>
      <c r="BL373" s="3" t="s">
        <v>218</v>
      </c>
      <c r="BM373" s="172" t="s">
        <v>783</v>
      </c>
    </row>
    <row r="374" s="174" customFormat="true" ht="12.8" hidden="false" customHeight="false" outlineLevel="0" collapsed="false">
      <c r="B374" s="175"/>
      <c r="D374" s="176" t="s">
        <v>145</v>
      </c>
      <c r="E374" s="177"/>
      <c r="F374" s="178" t="s">
        <v>222</v>
      </c>
      <c r="H374" s="179" t="n">
        <v>2.2</v>
      </c>
      <c r="I374" s="180"/>
      <c r="L374" s="175"/>
      <c r="M374" s="181"/>
      <c r="N374" s="182"/>
      <c r="O374" s="182"/>
      <c r="P374" s="182"/>
      <c r="Q374" s="182"/>
      <c r="R374" s="182"/>
      <c r="S374" s="182"/>
      <c r="T374" s="183"/>
      <c r="AT374" s="177" t="s">
        <v>145</v>
      </c>
      <c r="AU374" s="177" t="s">
        <v>81</v>
      </c>
      <c r="AV374" s="174" t="s">
        <v>81</v>
      </c>
      <c r="AW374" s="174" t="s">
        <v>31</v>
      </c>
      <c r="AX374" s="174" t="s">
        <v>74</v>
      </c>
      <c r="AY374" s="177" t="s">
        <v>130</v>
      </c>
    </row>
    <row r="375" s="174" customFormat="true" ht="12.8" hidden="false" customHeight="false" outlineLevel="0" collapsed="false">
      <c r="B375" s="175"/>
      <c r="D375" s="176" t="s">
        <v>145</v>
      </c>
      <c r="E375" s="177"/>
      <c r="F375" s="178" t="s">
        <v>223</v>
      </c>
      <c r="H375" s="179" t="n">
        <v>4.602</v>
      </c>
      <c r="I375" s="180"/>
      <c r="L375" s="175"/>
      <c r="M375" s="181"/>
      <c r="N375" s="182"/>
      <c r="O375" s="182"/>
      <c r="P375" s="182"/>
      <c r="Q375" s="182"/>
      <c r="R375" s="182"/>
      <c r="S375" s="182"/>
      <c r="T375" s="183"/>
      <c r="AT375" s="177" t="s">
        <v>145</v>
      </c>
      <c r="AU375" s="177" t="s">
        <v>81</v>
      </c>
      <c r="AV375" s="174" t="s">
        <v>81</v>
      </c>
      <c r="AW375" s="174" t="s">
        <v>31</v>
      </c>
      <c r="AX375" s="174" t="s">
        <v>74</v>
      </c>
      <c r="AY375" s="177" t="s">
        <v>130</v>
      </c>
    </row>
    <row r="376" s="174" customFormat="true" ht="12.8" hidden="false" customHeight="false" outlineLevel="0" collapsed="false">
      <c r="B376" s="175"/>
      <c r="D376" s="176" t="s">
        <v>145</v>
      </c>
      <c r="E376" s="177"/>
      <c r="F376" s="178" t="s">
        <v>224</v>
      </c>
      <c r="H376" s="179" t="n">
        <v>2.82</v>
      </c>
      <c r="I376" s="180"/>
      <c r="L376" s="175"/>
      <c r="M376" s="181"/>
      <c r="N376" s="182"/>
      <c r="O376" s="182"/>
      <c r="P376" s="182"/>
      <c r="Q376" s="182"/>
      <c r="R376" s="182"/>
      <c r="S376" s="182"/>
      <c r="T376" s="183"/>
      <c r="AT376" s="177" t="s">
        <v>145</v>
      </c>
      <c r="AU376" s="177" t="s">
        <v>81</v>
      </c>
      <c r="AV376" s="174" t="s">
        <v>81</v>
      </c>
      <c r="AW376" s="174" t="s">
        <v>31</v>
      </c>
      <c r="AX376" s="174" t="s">
        <v>74</v>
      </c>
      <c r="AY376" s="177" t="s">
        <v>130</v>
      </c>
    </row>
    <row r="377" s="203" customFormat="true" ht="12.8" hidden="false" customHeight="false" outlineLevel="0" collapsed="false">
      <c r="B377" s="204"/>
      <c r="D377" s="176" t="s">
        <v>145</v>
      </c>
      <c r="E377" s="205"/>
      <c r="F377" s="206" t="s">
        <v>183</v>
      </c>
      <c r="H377" s="207" t="n">
        <v>9.622</v>
      </c>
      <c r="I377" s="208"/>
      <c r="L377" s="204"/>
      <c r="M377" s="209"/>
      <c r="N377" s="210"/>
      <c r="O377" s="210"/>
      <c r="P377" s="210"/>
      <c r="Q377" s="210"/>
      <c r="R377" s="210"/>
      <c r="S377" s="210"/>
      <c r="T377" s="211"/>
      <c r="AT377" s="205" t="s">
        <v>145</v>
      </c>
      <c r="AU377" s="205" t="s">
        <v>81</v>
      </c>
      <c r="AV377" s="203" t="s">
        <v>136</v>
      </c>
      <c r="AW377" s="203" t="s">
        <v>31</v>
      </c>
      <c r="AX377" s="203" t="s">
        <v>79</v>
      </c>
      <c r="AY377" s="205" t="s">
        <v>130</v>
      </c>
    </row>
    <row r="378" s="27" customFormat="true" ht="24.15" hidden="false" customHeight="true" outlineLevel="0" collapsed="false">
      <c r="A378" s="22"/>
      <c r="B378" s="160"/>
      <c r="C378" s="161" t="s">
        <v>784</v>
      </c>
      <c r="D378" s="161" t="s">
        <v>132</v>
      </c>
      <c r="E378" s="162" t="s">
        <v>785</v>
      </c>
      <c r="F378" s="163" t="s">
        <v>786</v>
      </c>
      <c r="G378" s="164" t="s">
        <v>155</v>
      </c>
      <c r="H378" s="165" t="n">
        <v>9.622</v>
      </c>
      <c r="I378" s="166"/>
      <c r="J378" s="167" t="n">
        <f aca="false">ROUND(I378*H378,2)</f>
        <v>0</v>
      </c>
      <c r="K378" s="163" t="s">
        <v>143</v>
      </c>
      <c r="L378" s="23"/>
      <c r="M378" s="168"/>
      <c r="N378" s="169" t="s">
        <v>39</v>
      </c>
      <c r="O378" s="60"/>
      <c r="P378" s="170" t="n">
        <f aca="false">O378*H378</f>
        <v>0</v>
      </c>
      <c r="Q378" s="170" t="n">
        <v>0.00758</v>
      </c>
      <c r="R378" s="170" t="n">
        <f aca="false">Q378*H378</f>
        <v>0.07293476</v>
      </c>
      <c r="S378" s="170" t="n">
        <v>0</v>
      </c>
      <c r="T378" s="171" t="n">
        <f aca="false">S378*H378</f>
        <v>0</v>
      </c>
      <c r="U378" s="22"/>
      <c r="V378" s="22"/>
      <c r="W378" s="22"/>
      <c r="X378" s="22"/>
      <c r="Y378" s="22"/>
      <c r="Z378" s="22"/>
      <c r="AA378" s="22"/>
      <c r="AB378" s="22"/>
      <c r="AC378" s="22"/>
      <c r="AD378" s="22"/>
      <c r="AE378" s="22"/>
      <c r="AR378" s="172" t="s">
        <v>218</v>
      </c>
      <c r="AT378" s="172" t="s">
        <v>132</v>
      </c>
      <c r="AU378" s="172" t="s">
        <v>81</v>
      </c>
      <c r="AY378" s="3" t="s">
        <v>130</v>
      </c>
      <c r="BE378" s="173" t="n">
        <f aca="false">IF(N378="základní",J378,0)</f>
        <v>0</v>
      </c>
      <c r="BF378" s="173" t="n">
        <f aca="false">IF(N378="snížená",J378,0)</f>
        <v>0</v>
      </c>
      <c r="BG378" s="173" t="n">
        <f aca="false">IF(N378="zákl. přenesená",J378,0)</f>
        <v>0</v>
      </c>
      <c r="BH378" s="173" t="n">
        <f aca="false">IF(N378="sníž. přenesená",J378,0)</f>
        <v>0</v>
      </c>
      <c r="BI378" s="173" t="n">
        <f aca="false">IF(N378="nulová",J378,0)</f>
        <v>0</v>
      </c>
      <c r="BJ378" s="3" t="s">
        <v>79</v>
      </c>
      <c r="BK378" s="173" t="n">
        <f aca="false">ROUND(I378*H378,2)</f>
        <v>0</v>
      </c>
      <c r="BL378" s="3" t="s">
        <v>218</v>
      </c>
      <c r="BM378" s="172" t="s">
        <v>787</v>
      </c>
    </row>
    <row r="379" s="27" customFormat="true" ht="33" hidden="false" customHeight="true" outlineLevel="0" collapsed="false">
      <c r="A379" s="22"/>
      <c r="B379" s="160"/>
      <c r="C379" s="161" t="s">
        <v>788</v>
      </c>
      <c r="D379" s="161" t="s">
        <v>132</v>
      </c>
      <c r="E379" s="162" t="s">
        <v>789</v>
      </c>
      <c r="F379" s="163" t="s">
        <v>790</v>
      </c>
      <c r="G379" s="164" t="s">
        <v>155</v>
      </c>
      <c r="H379" s="165" t="n">
        <v>9.622</v>
      </c>
      <c r="I379" s="166"/>
      <c r="J379" s="167" t="n">
        <f aca="false">ROUND(I379*H379,2)</f>
        <v>0</v>
      </c>
      <c r="K379" s="163" t="s">
        <v>143</v>
      </c>
      <c r="L379" s="23"/>
      <c r="M379" s="168"/>
      <c r="N379" s="169" t="s">
        <v>39</v>
      </c>
      <c r="O379" s="60"/>
      <c r="P379" s="170" t="n">
        <f aca="false">O379*H379</f>
        <v>0</v>
      </c>
      <c r="Q379" s="170" t="n">
        <v>0.009</v>
      </c>
      <c r="R379" s="170" t="n">
        <f aca="false">Q379*H379</f>
        <v>0.086598</v>
      </c>
      <c r="S379" s="170" t="n">
        <v>0</v>
      </c>
      <c r="T379" s="171" t="n">
        <f aca="false">S379*H379</f>
        <v>0</v>
      </c>
      <c r="U379" s="22"/>
      <c r="V379" s="22"/>
      <c r="W379" s="22"/>
      <c r="X379" s="22"/>
      <c r="Y379" s="22"/>
      <c r="Z379" s="22"/>
      <c r="AA379" s="22"/>
      <c r="AB379" s="22"/>
      <c r="AC379" s="22"/>
      <c r="AD379" s="22"/>
      <c r="AE379" s="22"/>
      <c r="AR379" s="172" t="s">
        <v>218</v>
      </c>
      <c r="AT379" s="172" t="s">
        <v>132</v>
      </c>
      <c r="AU379" s="172" t="s">
        <v>81</v>
      </c>
      <c r="AY379" s="3" t="s">
        <v>130</v>
      </c>
      <c r="BE379" s="173" t="n">
        <f aca="false">IF(N379="základní",J379,0)</f>
        <v>0</v>
      </c>
      <c r="BF379" s="173" t="n">
        <f aca="false">IF(N379="snížená",J379,0)</f>
        <v>0</v>
      </c>
      <c r="BG379" s="173" t="n">
        <f aca="false">IF(N379="zákl. přenesená",J379,0)</f>
        <v>0</v>
      </c>
      <c r="BH379" s="173" t="n">
        <f aca="false">IF(N379="sníž. přenesená",J379,0)</f>
        <v>0</v>
      </c>
      <c r="BI379" s="173" t="n">
        <f aca="false">IF(N379="nulová",J379,0)</f>
        <v>0</v>
      </c>
      <c r="BJ379" s="3" t="s">
        <v>79</v>
      </c>
      <c r="BK379" s="173" t="n">
        <f aca="false">ROUND(I379*H379,2)</f>
        <v>0</v>
      </c>
      <c r="BL379" s="3" t="s">
        <v>218</v>
      </c>
      <c r="BM379" s="172" t="s">
        <v>791</v>
      </c>
    </row>
    <row r="380" s="27" customFormat="true" ht="24.15" hidden="false" customHeight="true" outlineLevel="0" collapsed="false">
      <c r="A380" s="22"/>
      <c r="B380" s="160"/>
      <c r="C380" s="184" t="s">
        <v>792</v>
      </c>
      <c r="D380" s="184" t="s">
        <v>147</v>
      </c>
      <c r="E380" s="185" t="s">
        <v>793</v>
      </c>
      <c r="F380" s="186" t="s">
        <v>794</v>
      </c>
      <c r="G380" s="187" t="s">
        <v>155</v>
      </c>
      <c r="H380" s="188" t="n">
        <v>11.546</v>
      </c>
      <c r="I380" s="189"/>
      <c r="J380" s="190" t="n">
        <f aca="false">ROUND(I380*H380,2)</f>
        <v>0</v>
      </c>
      <c r="K380" s="163" t="s">
        <v>143</v>
      </c>
      <c r="L380" s="191"/>
      <c r="M380" s="192"/>
      <c r="N380" s="193" t="s">
        <v>39</v>
      </c>
      <c r="O380" s="60"/>
      <c r="P380" s="170" t="n">
        <f aca="false">O380*H380</f>
        <v>0</v>
      </c>
      <c r="Q380" s="170" t="n">
        <v>0.023</v>
      </c>
      <c r="R380" s="170" t="n">
        <f aca="false">Q380*H380</f>
        <v>0.265558</v>
      </c>
      <c r="S380" s="170" t="n">
        <v>0</v>
      </c>
      <c r="T380" s="171" t="n">
        <f aca="false">S380*H380</f>
        <v>0</v>
      </c>
      <c r="U380" s="22"/>
      <c r="V380" s="22"/>
      <c r="W380" s="22"/>
      <c r="X380" s="22"/>
      <c r="Y380" s="22"/>
      <c r="Z380" s="22"/>
      <c r="AA380" s="22"/>
      <c r="AB380" s="22"/>
      <c r="AC380" s="22"/>
      <c r="AD380" s="22"/>
      <c r="AE380" s="22"/>
      <c r="AR380" s="172" t="s">
        <v>289</v>
      </c>
      <c r="AT380" s="172" t="s">
        <v>147</v>
      </c>
      <c r="AU380" s="172" t="s">
        <v>81</v>
      </c>
      <c r="AY380" s="3" t="s">
        <v>130</v>
      </c>
      <c r="BE380" s="173" t="n">
        <f aca="false">IF(N380="základní",J380,0)</f>
        <v>0</v>
      </c>
      <c r="BF380" s="173" t="n">
        <f aca="false">IF(N380="snížená",J380,0)</f>
        <v>0</v>
      </c>
      <c r="BG380" s="173" t="n">
        <f aca="false">IF(N380="zákl. přenesená",J380,0)</f>
        <v>0</v>
      </c>
      <c r="BH380" s="173" t="n">
        <f aca="false">IF(N380="sníž. přenesená",J380,0)</f>
        <v>0</v>
      </c>
      <c r="BI380" s="173" t="n">
        <f aca="false">IF(N380="nulová",J380,0)</f>
        <v>0</v>
      </c>
      <c r="BJ380" s="3" t="s">
        <v>79</v>
      </c>
      <c r="BK380" s="173" t="n">
        <f aca="false">ROUND(I380*H380,2)</f>
        <v>0</v>
      </c>
      <c r="BL380" s="3" t="s">
        <v>218</v>
      </c>
      <c r="BM380" s="172" t="s">
        <v>795</v>
      </c>
    </row>
    <row r="381" s="174" customFormat="true" ht="12.8" hidden="false" customHeight="false" outlineLevel="0" collapsed="false">
      <c r="B381" s="175"/>
      <c r="D381" s="176" t="s">
        <v>145</v>
      </c>
      <c r="F381" s="178" t="s">
        <v>796</v>
      </c>
      <c r="H381" s="179" t="n">
        <v>11.546</v>
      </c>
      <c r="I381" s="180"/>
      <c r="L381" s="175"/>
      <c r="M381" s="181"/>
      <c r="N381" s="182"/>
      <c r="O381" s="182"/>
      <c r="P381" s="182"/>
      <c r="Q381" s="182"/>
      <c r="R381" s="182"/>
      <c r="S381" s="182"/>
      <c r="T381" s="183"/>
      <c r="AT381" s="177" t="s">
        <v>145</v>
      </c>
      <c r="AU381" s="177" t="s">
        <v>81</v>
      </c>
      <c r="AV381" s="174" t="s">
        <v>81</v>
      </c>
      <c r="AW381" s="174" t="s">
        <v>2</v>
      </c>
      <c r="AX381" s="174" t="s">
        <v>79</v>
      </c>
      <c r="AY381" s="177" t="s">
        <v>130</v>
      </c>
    </row>
    <row r="382" s="27" customFormat="true" ht="24.15" hidden="false" customHeight="true" outlineLevel="0" collapsed="false">
      <c r="A382" s="22"/>
      <c r="B382" s="160"/>
      <c r="C382" s="161" t="s">
        <v>797</v>
      </c>
      <c r="D382" s="161" t="s">
        <v>132</v>
      </c>
      <c r="E382" s="162" t="s">
        <v>798</v>
      </c>
      <c r="F382" s="163" t="s">
        <v>799</v>
      </c>
      <c r="G382" s="164" t="s">
        <v>155</v>
      </c>
      <c r="H382" s="165" t="n">
        <v>9.622</v>
      </c>
      <c r="I382" s="166"/>
      <c r="J382" s="167" t="n">
        <f aca="false">ROUND(I382*H382,2)</f>
        <v>0</v>
      </c>
      <c r="K382" s="163" t="s">
        <v>143</v>
      </c>
      <c r="L382" s="23"/>
      <c r="M382" s="168"/>
      <c r="N382" s="169" t="s">
        <v>39</v>
      </c>
      <c r="O382" s="60"/>
      <c r="P382" s="170" t="n">
        <f aca="false">O382*H382</f>
        <v>0</v>
      </c>
      <c r="Q382" s="170" t="n">
        <v>0</v>
      </c>
      <c r="R382" s="170" t="n">
        <f aca="false">Q382*H382</f>
        <v>0</v>
      </c>
      <c r="S382" s="170" t="n">
        <v>0</v>
      </c>
      <c r="T382" s="171" t="n">
        <f aca="false">S382*H382</f>
        <v>0</v>
      </c>
      <c r="U382" s="22"/>
      <c r="V382" s="22"/>
      <c r="W382" s="22"/>
      <c r="X382" s="22"/>
      <c r="Y382" s="22"/>
      <c r="Z382" s="22"/>
      <c r="AA382" s="22"/>
      <c r="AB382" s="22"/>
      <c r="AC382" s="22"/>
      <c r="AD382" s="22"/>
      <c r="AE382" s="22"/>
      <c r="AR382" s="172" t="s">
        <v>218</v>
      </c>
      <c r="AT382" s="172" t="s">
        <v>132</v>
      </c>
      <c r="AU382" s="172" t="s">
        <v>81</v>
      </c>
      <c r="AY382" s="3" t="s">
        <v>130</v>
      </c>
      <c r="BE382" s="173" t="n">
        <f aca="false">IF(N382="základní",J382,0)</f>
        <v>0</v>
      </c>
      <c r="BF382" s="173" t="n">
        <f aca="false">IF(N382="snížená",J382,0)</f>
        <v>0</v>
      </c>
      <c r="BG382" s="173" t="n">
        <f aca="false">IF(N382="zákl. přenesená",J382,0)</f>
        <v>0</v>
      </c>
      <c r="BH382" s="173" t="n">
        <f aca="false">IF(N382="sníž. přenesená",J382,0)</f>
        <v>0</v>
      </c>
      <c r="BI382" s="173" t="n">
        <f aca="false">IF(N382="nulová",J382,0)</f>
        <v>0</v>
      </c>
      <c r="BJ382" s="3" t="s">
        <v>79</v>
      </c>
      <c r="BK382" s="173" t="n">
        <f aca="false">ROUND(I382*H382,2)</f>
        <v>0</v>
      </c>
      <c r="BL382" s="3" t="s">
        <v>218</v>
      </c>
      <c r="BM382" s="172" t="s">
        <v>800</v>
      </c>
    </row>
    <row r="383" s="27" customFormat="true" ht="37.8" hidden="false" customHeight="true" outlineLevel="0" collapsed="false">
      <c r="A383" s="22"/>
      <c r="B383" s="160"/>
      <c r="C383" s="161" t="s">
        <v>801</v>
      </c>
      <c r="D383" s="161" t="s">
        <v>132</v>
      </c>
      <c r="E383" s="162" t="s">
        <v>802</v>
      </c>
      <c r="F383" s="163" t="s">
        <v>803</v>
      </c>
      <c r="G383" s="164" t="s">
        <v>155</v>
      </c>
      <c r="H383" s="165" t="n">
        <v>9.622</v>
      </c>
      <c r="I383" s="166"/>
      <c r="J383" s="167" t="n">
        <f aca="false">ROUND(I383*H383,2)</f>
        <v>0</v>
      </c>
      <c r="K383" s="163" t="s">
        <v>143</v>
      </c>
      <c r="L383" s="23"/>
      <c r="M383" s="168"/>
      <c r="N383" s="169" t="s">
        <v>39</v>
      </c>
      <c r="O383" s="60"/>
      <c r="P383" s="170" t="n">
        <f aca="false">O383*H383</f>
        <v>0</v>
      </c>
      <c r="Q383" s="170" t="n">
        <v>0</v>
      </c>
      <c r="R383" s="170" t="n">
        <f aca="false">Q383*H383</f>
        <v>0</v>
      </c>
      <c r="S383" s="170" t="n">
        <v>0</v>
      </c>
      <c r="T383" s="171" t="n">
        <f aca="false">S383*H383</f>
        <v>0</v>
      </c>
      <c r="U383" s="22"/>
      <c r="V383" s="22"/>
      <c r="W383" s="22"/>
      <c r="X383" s="22"/>
      <c r="Y383" s="22"/>
      <c r="Z383" s="22"/>
      <c r="AA383" s="22"/>
      <c r="AB383" s="22"/>
      <c r="AC383" s="22"/>
      <c r="AD383" s="22"/>
      <c r="AE383" s="22"/>
      <c r="AR383" s="172" t="s">
        <v>218</v>
      </c>
      <c r="AT383" s="172" t="s">
        <v>132</v>
      </c>
      <c r="AU383" s="172" t="s">
        <v>81</v>
      </c>
      <c r="AY383" s="3" t="s">
        <v>130</v>
      </c>
      <c r="BE383" s="173" t="n">
        <f aca="false">IF(N383="základní",J383,0)</f>
        <v>0</v>
      </c>
      <c r="BF383" s="173" t="n">
        <f aca="false">IF(N383="snížená",J383,0)</f>
        <v>0</v>
      </c>
      <c r="BG383" s="173" t="n">
        <f aca="false">IF(N383="zákl. přenesená",J383,0)</f>
        <v>0</v>
      </c>
      <c r="BH383" s="173" t="n">
        <f aca="false">IF(N383="sníž. přenesená",J383,0)</f>
        <v>0</v>
      </c>
      <c r="BI383" s="173" t="n">
        <f aca="false">IF(N383="nulová",J383,0)</f>
        <v>0</v>
      </c>
      <c r="BJ383" s="3" t="s">
        <v>79</v>
      </c>
      <c r="BK383" s="173" t="n">
        <f aca="false">ROUND(I383*H383,2)</f>
        <v>0</v>
      </c>
      <c r="BL383" s="3" t="s">
        <v>218</v>
      </c>
      <c r="BM383" s="172" t="s">
        <v>804</v>
      </c>
    </row>
    <row r="384" s="27" customFormat="true" ht="24.15" hidden="false" customHeight="true" outlineLevel="0" collapsed="false">
      <c r="A384" s="22"/>
      <c r="B384" s="160"/>
      <c r="C384" s="161" t="s">
        <v>805</v>
      </c>
      <c r="D384" s="161" t="s">
        <v>132</v>
      </c>
      <c r="E384" s="162" t="s">
        <v>806</v>
      </c>
      <c r="F384" s="163" t="s">
        <v>807</v>
      </c>
      <c r="G384" s="164" t="s">
        <v>155</v>
      </c>
      <c r="H384" s="165" t="n">
        <v>10.86</v>
      </c>
      <c r="I384" s="166"/>
      <c r="J384" s="167" t="n">
        <f aca="false">ROUND(I384*H384,2)</f>
        <v>0</v>
      </c>
      <c r="K384" s="163" t="s">
        <v>143</v>
      </c>
      <c r="L384" s="23"/>
      <c r="M384" s="168"/>
      <c r="N384" s="169" t="s">
        <v>39</v>
      </c>
      <c r="O384" s="60"/>
      <c r="P384" s="170" t="n">
        <f aca="false">O384*H384</f>
        <v>0</v>
      </c>
      <c r="Q384" s="170" t="n">
        <v>0.0015</v>
      </c>
      <c r="R384" s="170" t="n">
        <f aca="false">Q384*H384</f>
        <v>0.01629</v>
      </c>
      <c r="S384" s="170" t="n">
        <v>0</v>
      </c>
      <c r="T384" s="171" t="n">
        <f aca="false">S384*H384</f>
        <v>0</v>
      </c>
      <c r="U384" s="22"/>
      <c r="V384" s="22"/>
      <c r="W384" s="22"/>
      <c r="X384" s="22"/>
      <c r="Y384" s="22"/>
      <c r="Z384" s="22"/>
      <c r="AA384" s="22"/>
      <c r="AB384" s="22"/>
      <c r="AC384" s="22"/>
      <c r="AD384" s="22"/>
      <c r="AE384" s="22"/>
      <c r="AR384" s="172" t="s">
        <v>218</v>
      </c>
      <c r="AT384" s="172" t="s">
        <v>132</v>
      </c>
      <c r="AU384" s="172" t="s">
        <v>81</v>
      </c>
      <c r="AY384" s="3" t="s">
        <v>130</v>
      </c>
      <c r="BE384" s="173" t="n">
        <f aca="false">IF(N384="základní",J384,0)</f>
        <v>0</v>
      </c>
      <c r="BF384" s="173" t="n">
        <f aca="false">IF(N384="snížená",J384,0)</f>
        <v>0</v>
      </c>
      <c r="BG384" s="173" t="n">
        <f aca="false">IF(N384="zákl. přenesená",J384,0)</f>
        <v>0</v>
      </c>
      <c r="BH384" s="173" t="n">
        <f aca="false">IF(N384="sníž. přenesená",J384,0)</f>
        <v>0</v>
      </c>
      <c r="BI384" s="173" t="n">
        <f aca="false">IF(N384="nulová",J384,0)</f>
        <v>0</v>
      </c>
      <c r="BJ384" s="3" t="s">
        <v>79</v>
      </c>
      <c r="BK384" s="173" t="n">
        <f aca="false">ROUND(I384*H384,2)</f>
        <v>0</v>
      </c>
      <c r="BL384" s="3" t="s">
        <v>218</v>
      </c>
      <c r="BM384" s="172" t="s">
        <v>808</v>
      </c>
    </row>
    <row r="385" s="174" customFormat="true" ht="12.8" hidden="false" customHeight="false" outlineLevel="0" collapsed="false">
      <c r="B385" s="175"/>
      <c r="D385" s="176" t="s">
        <v>145</v>
      </c>
      <c r="E385" s="177"/>
      <c r="F385" s="178" t="s">
        <v>809</v>
      </c>
      <c r="H385" s="179" t="n">
        <v>10.86</v>
      </c>
      <c r="I385" s="180"/>
      <c r="L385" s="175"/>
      <c r="M385" s="181"/>
      <c r="N385" s="182"/>
      <c r="O385" s="182"/>
      <c r="P385" s="182"/>
      <c r="Q385" s="182"/>
      <c r="R385" s="182"/>
      <c r="S385" s="182"/>
      <c r="T385" s="183"/>
      <c r="AT385" s="177" t="s">
        <v>145</v>
      </c>
      <c r="AU385" s="177" t="s">
        <v>81</v>
      </c>
      <c r="AV385" s="174" t="s">
        <v>81</v>
      </c>
      <c r="AW385" s="174" t="s">
        <v>31</v>
      </c>
      <c r="AX385" s="174" t="s">
        <v>79</v>
      </c>
      <c r="AY385" s="177" t="s">
        <v>130</v>
      </c>
    </row>
    <row r="386" s="27" customFormat="true" ht="16.5" hidden="false" customHeight="true" outlineLevel="0" collapsed="false">
      <c r="A386" s="22"/>
      <c r="B386" s="160"/>
      <c r="C386" s="161" t="s">
        <v>810</v>
      </c>
      <c r="D386" s="161" t="s">
        <v>132</v>
      </c>
      <c r="E386" s="162" t="s">
        <v>811</v>
      </c>
      <c r="F386" s="163" t="s">
        <v>812</v>
      </c>
      <c r="G386" s="164" t="s">
        <v>166</v>
      </c>
      <c r="H386" s="165" t="n">
        <v>24.42</v>
      </c>
      <c r="I386" s="166"/>
      <c r="J386" s="167" t="n">
        <f aca="false">ROUND(I386*H386,2)</f>
        <v>0</v>
      </c>
      <c r="K386" s="163"/>
      <c r="L386" s="23"/>
      <c r="M386" s="168"/>
      <c r="N386" s="169" t="s">
        <v>39</v>
      </c>
      <c r="O386" s="60"/>
      <c r="P386" s="170" t="n">
        <f aca="false">O386*H386</f>
        <v>0</v>
      </c>
      <c r="Q386" s="170" t="n">
        <v>3E-005</v>
      </c>
      <c r="R386" s="170" t="n">
        <f aca="false">Q386*H386</f>
        <v>0.0007326</v>
      </c>
      <c r="S386" s="170" t="n">
        <v>0</v>
      </c>
      <c r="T386" s="171" t="n">
        <f aca="false">S386*H386</f>
        <v>0</v>
      </c>
      <c r="U386" s="22"/>
      <c r="V386" s="22"/>
      <c r="W386" s="22"/>
      <c r="X386" s="22"/>
      <c r="Y386" s="22"/>
      <c r="Z386" s="22"/>
      <c r="AA386" s="22"/>
      <c r="AB386" s="22"/>
      <c r="AC386" s="22"/>
      <c r="AD386" s="22"/>
      <c r="AE386" s="22"/>
      <c r="AR386" s="172" t="s">
        <v>218</v>
      </c>
      <c r="AT386" s="172" t="s">
        <v>132</v>
      </c>
      <c r="AU386" s="172" t="s">
        <v>81</v>
      </c>
      <c r="AY386" s="3" t="s">
        <v>130</v>
      </c>
      <c r="BE386" s="173" t="n">
        <f aca="false">IF(N386="základní",J386,0)</f>
        <v>0</v>
      </c>
      <c r="BF386" s="173" t="n">
        <f aca="false">IF(N386="snížená",J386,0)</f>
        <v>0</v>
      </c>
      <c r="BG386" s="173" t="n">
        <f aca="false">IF(N386="zákl. přenesená",J386,0)</f>
        <v>0</v>
      </c>
      <c r="BH386" s="173" t="n">
        <f aca="false">IF(N386="sníž. přenesená",J386,0)</f>
        <v>0</v>
      </c>
      <c r="BI386" s="173" t="n">
        <f aca="false">IF(N386="nulová",J386,0)</f>
        <v>0</v>
      </c>
      <c r="BJ386" s="3" t="s">
        <v>79</v>
      </c>
      <c r="BK386" s="173" t="n">
        <f aca="false">ROUND(I386*H386,2)</f>
        <v>0</v>
      </c>
      <c r="BL386" s="3" t="s">
        <v>218</v>
      </c>
      <c r="BM386" s="172" t="s">
        <v>813</v>
      </c>
    </row>
    <row r="387" s="174" customFormat="true" ht="12.8" hidden="false" customHeight="false" outlineLevel="0" collapsed="false">
      <c r="B387" s="175"/>
      <c r="D387" s="176" t="s">
        <v>145</v>
      </c>
      <c r="E387" s="177"/>
      <c r="F387" s="178" t="s">
        <v>814</v>
      </c>
      <c r="H387" s="179" t="n">
        <v>24.42</v>
      </c>
      <c r="I387" s="180"/>
      <c r="L387" s="175"/>
      <c r="M387" s="181"/>
      <c r="N387" s="182"/>
      <c r="O387" s="182"/>
      <c r="P387" s="182"/>
      <c r="Q387" s="182"/>
      <c r="R387" s="182"/>
      <c r="S387" s="182"/>
      <c r="T387" s="183"/>
      <c r="AT387" s="177" t="s">
        <v>145</v>
      </c>
      <c r="AU387" s="177" t="s">
        <v>81</v>
      </c>
      <c r="AV387" s="174" t="s">
        <v>81</v>
      </c>
      <c r="AW387" s="174" t="s">
        <v>31</v>
      </c>
      <c r="AX387" s="174" t="s">
        <v>79</v>
      </c>
      <c r="AY387" s="177" t="s">
        <v>130</v>
      </c>
    </row>
    <row r="388" s="27" customFormat="true" ht="24.15" hidden="false" customHeight="true" outlineLevel="0" collapsed="false">
      <c r="A388" s="22"/>
      <c r="B388" s="160"/>
      <c r="C388" s="161" t="s">
        <v>815</v>
      </c>
      <c r="D388" s="161" t="s">
        <v>132</v>
      </c>
      <c r="E388" s="162" t="s">
        <v>816</v>
      </c>
      <c r="F388" s="163" t="s">
        <v>817</v>
      </c>
      <c r="G388" s="164" t="s">
        <v>386</v>
      </c>
      <c r="H388" s="212"/>
      <c r="I388" s="166"/>
      <c r="J388" s="167" t="n">
        <f aca="false">ROUND(I388*H388,2)</f>
        <v>0</v>
      </c>
      <c r="K388" s="163" t="s">
        <v>143</v>
      </c>
      <c r="L388" s="23"/>
      <c r="M388" s="168"/>
      <c r="N388" s="169" t="s">
        <v>39</v>
      </c>
      <c r="O388" s="60"/>
      <c r="P388" s="170" t="n">
        <f aca="false">O388*H388</f>
        <v>0</v>
      </c>
      <c r="Q388" s="170" t="n">
        <v>0</v>
      </c>
      <c r="R388" s="170" t="n">
        <f aca="false">Q388*H388</f>
        <v>0</v>
      </c>
      <c r="S388" s="170" t="n">
        <v>0</v>
      </c>
      <c r="T388" s="171" t="n">
        <f aca="false">S388*H388</f>
        <v>0</v>
      </c>
      <c r="U388" s="22"/>
      <c r="V388" s="22"/>
      <c r="W388" s="22"/>
      <c r="X388" s="22"/>
      <c r="Y388" s="22"/>
      <c r="Z388" s="22"/>
      <c r="AA388" s="22"/>
      <c r="AB388" s="22"/>
      <c r="AC388" s="22"/>
      <c r="AD388" s="22"/>
      <c r="AE388" s="22"/>
      <c r="AR388" s="172" t="s">
        <v>218</v>
      </c>
      <c r="AT388" s="172" t="s">
        <v>132</v>
      </c>
      <c r="AU388" s="172" t="s">
        <v>81</v>
      </c>
      <c r="AY388" s="3" t="s">
        <v>130</v>
      </c>
      <c r="BE388" s="173" t="n">
        <f aca="false">IF(N388="základní",J388,0)</f>
        <v>0</v>
      </c>
      <c r="BF388" s="173" t="n">
        <f aca="false">IF(N388="snížená",J388,0)</f>
        <v>0</v>
      </c>
      <c r="BG388" s="173" t="n">
        <f aca="false">IF(N388="zákl. přenesená",J388,0)</f>
        <v>0</v>
      </c>
      <c r="BH388" s="173" t="n">
        <f aca="false">IF(N388="sníž. přenesená",J388,0)</f>
        <v>0</v>
      </c>
      <c r="BI388" s="173" t="n">
        <f aca="false">IF(N388="nulová",J388,0)</f>
        <v>0</v>
      </c>
      <c r="BJ388" s="3" t="s">
        <v>79</v>
      </c>
      <c r="BK388" s="173" t="n">
        <f aca="false">ROUND(I388*H388,2)</f>
        <v>0</v>
      </c>
      <c r="BL388" s="3" t="s">
        <v>218</v>
      </c>
      <c r="BM388" s="172" t="s">
        <v>818</v>
      </c>
    </row>
    <row r="389" s="146" customFormat="true" ht="22.8" hidden="false" customHeight="true" outlineLevel="0" collapsed="false">
      <c r="B389" s="147"/>
      <c r="D389" s="148" t="s">
        <v>73</v>
      </c>
      <c r="E389" s="158" t="s">
        <v>819</v>
      </c>
      <c r="F389" s="158" t="s">
        <v>820</v>
      </c>
      <c r="I389" s="150"/>
      <c r="J389" s="159" t="n">
        <f aca="false">BK389</f>
        <v>0</v>
      </c>
      <c r="L389" s="147"/>
      <c r="M389" s="152"/>
      <c r="N389" s="153"/>
      <c r="O389" s="153"/>
      <c r="P389" s="154" t="n">
        <f aca="false">SUM(P390:P413)</f>
        <v>0</v>
      </c>
      <c r="Q389" s="153"/>
      <c r="R389" s="154" t="n">
        <f aca="false">SUM(R390:R413)</f>
        <v>1.8263193</v>
      </c>
      <c r="S389" s="153"/>
      <c r="T389" s="155" t="n">
        <f aca="false">SUM(T390:T413)</f>
        <v>0</v>
      </c>
      <c r="AR389" s="148" t="s">
        <v>81</v>
      </c>
      <c r="AT389" s="156" t="s">
        <v>73</v>
      </c>
      <c r="AU389" s="156" t="s">
        <v>79</v>
      </c>
      <c r="AY389" s="148" t="s">
        <v>130</v>
      </c>
      <c r="BK389" s="157" t="n">
        <f aca="false">SUM(BK390:BK413)</f>
        <v>0</v>
      </c>
    </row>
    <row r="390" s="27" customFormat="true" ht="16.5" hidden="false" customHeight="true" outlineLevel="0" collapsed="false">
      <c r="A390" s="22"/>
      <c r="B390" s="160"/>
      <c r="C390" s="161" t="s">
        <v>821</v>
      </c>
      <c r="D390" s="161" t="s">
        <v>132</v>
      </c>
      <c r="E390" s="162" t="s">
        <v>822</v>
      </c>
      <c r="F390" s="163" t="s">
        <v>823</v>
      </c>
      <c r="G390" s="164" t="s">
        <v>155</v>
      </c>
      <c r="H390" s="165" t="n">
        <v>55.526</v>
      </c>
      <c r="I390" s="166"/>
      <c r="J390" s="167" t="n">
        <f aca="false">ROUND(I390*H390,2)</f>
        <v>0</v>
      </c>
      <c r="K390" s="163" t="s">
        <v>143</v>
      </c>
      <c r="L390" s="23"/>
      <c r="M390" s="168"/>
      <c r="N390" s="169" t="s">
        <v>39</v>
      </c>
      <c r="O390" s="60"/>
      <c r="P390" s="170" t="n">
        <f aca="false">O390*H390</f>
        <v>0</v>
      </c>
      <c r="Q390" s="170" t="n">
        <v>0.0003</v>
      </c>
      <c r="R390" s="170" t="n">
        <f aca="false">Q390*H390</f>
        <v>0.0166578</v>
      </c>
      <c r="S390" s="170" t="n">
        <v>0</v>
      </c>
      <c r="T390" s="171" t="n">
        <f aca="false">S390*H390</f>
        <v>0</v>
      </c>
      <c r="U390" s="22"/>
      <c r="V390" s="22"/>
      <c r="W390" s="22"/>
      <c r="X390" s="22"/>
      <c r="Y390" s="22"/>
      <c r="Z390" s="22"/>
      <c r="AA390" s="22"/>
      <c r="AB390" s="22"/>
      <c r="AC390" s="22"/>
      <c r="AD390" s="22"/>
      <c r="AE390" s="22"/>
      <c r="AR390" s="172" t="s">
        <v>218</v>
      </c>
      <c r="AT390" s="172" t="s">
        <v>132</v>
      </c>
      <c r="AU390" s="172" t="s">
        <v>81</v>
      </c>
      <c r="AY390" s="3" t="s">
        <v>130</v>
      </c>
      <c r="BE390" s="173" t="n">
        <f aca="false">IF(N390="základní",J390,0)</f>
        <v>0</v>
      </c>
      <c r="BF390" s="173" t="n">
        <f aca="false">IF(N390="snížená",J390,0)</f>
        <v>0</v>
      </c>
      <c r="BG390" s="173" t="n">
        <f aca="false">IF(N390="zákl. přenesená",J390,0)</f>
        <v>0</v>
      </c>
      <c r="BH390" s="173" t="n">
        <f aca="false">IF(N390="sníž. přenesená",J390,0)</f>
        <v>0</v>
      </c>
      <c r="BI390" s="173" t="n">
        <f aca="false">IF(N390="nulová",J390,0)</f>
        <v>0</v>
      </c>
      <c r="BJ390" s="3" t="s">
        <v>79</v>
      </c>
      <c r="BK390" s="173" t="n">
        <f aca="false">ROUND(I390*H390,2)</f>
        <v>0</v>
      </c>
      <c r="BL390" s="3" t="s">
        <v>218</v>
      </c>
      <c r="BM390" s="172" t="s">
        <v>824</v>
      </c>
    </row>
    <row r="391" s="174" customFormat="true" ht="12.8" hidden="false" customHeight="false" outlineLevel="0" collapsed="false">
      <c r="B391" s="175"/>
      <c r="D391" s="176" t="s">
        <v>145</v>
      </c>
      <c r="E391" s="177"/>
      <c r="F391" s="178" t="s">
        <v>825</v>
      </c>
      <c r="H391" s="179" t="n">
        <v>13.454</v>
      </c>
      <c r="I391" s="180"/>
      <c r="L391" s="175"/>
      <c r="M391" s="181"/>
      <c r="N391" s="182"/>
      <c r="O391" s="182"/>
      <c r="P391" s="182"/>
      <c r="Q391" s="182"/>
      <c r="R391" s="182"/>
      <c r="S391" s="182"/>
      <c r="T391" s="183"/>
      <c r="AT391" s="177" t="s">
        <v>145</v>
      </c>
      <c r="AU391" s="177" t="s">
        <v>81</v>
      </c>
      <c r="AV391" s="174" t="s">
        <v>81</v>
      </c>
      <c r="AW391" s="174" t="s">
        <v>31</v>
      </c>
      <c r="AX391" s="174" t="s">
        <v>74</v>
      </c>
      <c r="AY391" s="177" t="s">
        <v>130</v>
      </c>
    </row>
    <row r="392" s="174" customFormat="true" ht="12.8" hidden="false" customHeight="false" outlineLevel="0" collapsed="false">
      <c r="B392" s="175"/>
      <c r="D392" s="176" t="s">
        <v>145</v>
      </c>
      <c r="E392" s="177"/>
      <c r="F392" s="178" t="s">
        <v>826</v>
      </c>
      <c r="H392" s="179" t="n">
        <v>19.512</v>
      </c>
      <c r="I392" s="180"/>
      <c r="L392" s="175"/>
      <c r="M392" s="181"/>
      <c r="N392" s="182"/>
      <c r="O392" s="182"/>
      <c r="P392" s="182"/>
      <c r="Q392" s="182"/>
      <c r="R392" s="182"/>
      <c r="S392" s="182"/>
      <c r="T392" s="183"/>
      <c r="AT392" s="177" t="s">
        <v>145</v>
      </c>
      <c r="AU392" s="177" t="s">
        <v>81</v>
      </c>
      <c r="AV392" s="174" t="s">
        <v>81</v>
      </c>
      <c r="AW392" s="174" t="s">
        <v>31</v>
      </c>
      <c r="AX392" s="174" t="s">
        <v>74</v>
      </c>
      <c r="AY392" s="177" t="s">
        <v>130</v>
      </c>
    </row>
    <row r="393" s="174" customFormat="true" ht="12.8" hidden="false" customHeight="false" outlineLevel="0" collapsed="false">
      <c r="B393" s="175"/>
      <c r="D393" s="176" t="s">
        <v>145</v>
      </c>
      <c r="E393" s="177"/>
      <c r="F393" s="178" t="s">
        <v>827</v>
      </c>
      <c r="H393" s="179" t="n">
        <v>22.56</v>
      </c>
      <c r="I393" s="180"/>
      <c r="L393" s="175"/>
      <c r="M393" s="181"/>
      <c r="N393" s="182"/>
      <c r="O393" s="182"/>
      <c r="P393" s="182"/>
      <c r="Q393" s="182"/>
      <c r="R393" s="182"/>
      <c r="S393" s="182"/>
      <c r="T393" s="183"/>
      <c r="AT393" s="177" t="s">
        <v>145</v>
      </c>
      <c r="AU393" s="177" t="s">
        <v>81</v>
      </c>
      <c r="AV393" s="174" t="s">
        <v>81</v>
      </c>
      <c r="AW393" s="174" t="s">
        <v>31</v>
      </c>
      <c r="AX393" s="174" t="s">
        <v>74</v>
      </c>
      <c r="AY393" s="177" t="s">
        <v>130</v>
      </c>
    </row>
    <row r="394" s="203" customFormat="true" ht="12.8" hidden="false" customHeight="false" outlineLevel="0" collapsed="false">
      <c r="B394" s="204"/>
      <c r="D394" s="176" t="s">
        <v>145</v>
      </c>
      <c r="E394" s="205"/>
      <c r="F394" s="206" t="s">
        <v>183</v>
      </c>
      <c r="H394" s="207" t="n">
        <v>55.526</v>
      </c>
      <c r="I394" s="208"/>
      <c r="L394" s="204"/>
      <c r="M394" s="209"/>
      <c r="N394" s="210"/>
      <c r="O394" s="210"/>
      <c r="P394" s="210"/>
      <c r="Q394" s="210"/>
      <c r="R394" s="210"/>
      <c r="S394" s="210"/>
      <c r="T394" s="211"/>
      <c r="AT394" s="205" t="s">
        <v>145</v>
      </c>
      <c r="AU394" s="205" t="s">
        <v>81</v>
      </c>
      <c r="AV394" s="203" t="s">
        <v>136</v>
      </c>
      <c r="AW394" s="203" t="s">
        <v>31</v>
      </c>
      <c r="AX394" s="203" t="s">
        <v>79</v>
      </c>
      <c r="AY394" s="205" t="s">
        <v>130</v>
      </c>
    </row>
    <row r="395" s="27" customFormat="true" ht="24.15" hidden="false" customHeight="true" outlineLevel="0" collapsed="false">
      <c r="A395" s="22"/>
      <c r="B395" s="160"/>
      <c r="C395" s="161" t="s">
        <v>828</v>
      </c>
      <c r="D395" s="161" t="s">
        <v>132</v>
      </c>
      <c r="E395" s="162" t="s">
        <v>829</v>
      </c>
      <c r="F395" s="163" t="s">
        <v>830</v>
      </c>
      <c r="G395" s="164" t="s">
        <v>155</v>
      </c>
      <c r="H395" s="165" t="n">
        <v>9.575</v>
      </c>
      <c r="I395" s="166"/>
      <c r="J395" s="167" t="n">
        <f aca="false">ROUND(I395*H395,2)</f>
        <v>0</v>
      </c>
      <c r="K395" s="163" t="s">
        <v>143</v>
      </c>
      <c r="L395" s="23"/>
      <c r="M395" s="168"/>
      <c r="N395" s="169" t="s">
        <v>39</v>
      </c>
      <c r="O395" s="60"/>
      <c r="P395" s="170" t="n">
        <f aca="false">O395*H395</f>
        <v>0</v>
      </c>
      <c r="Q395" s="170" t="n">
        <v>0.0015</v>
      </c>
      <c r="R395" s="170" t="n">
        <f aca="false">Q395*H395</f>
        <v>0.0143625</v>
      </c>
      <c r="S395" s="170" t="n">
        <v>0</v>
      </c>
      <c r="T395" s="171" t="n">
        <f aca="false">S395*H395</f>
        <v>0</v>
      </c>
      <c r="U395" s="22"/>
      <c r="V395" s="22"/>
      <c r="W395" s="22"/>
      <c r="X395" s="22"/>
      <c r="Y395" s="22"/>
      <c r="Z395" s="22"/>
      <c r="AA395" s="22"/>
      <c r="AB395" s="22"/>
      <c r="AC395" s="22"/>
      <c r="AD395" s="22"/>
      <c r="AE395" s="22"/>
      <c r="AR395" s="172" t="s">
        <v>218</v>
      </c>
      <c r="AT395" s="172" t="s">
        <v>132</v>
      </c>
      <c r="AU395" s="172" t="s">
        <v>81</v>
      </c>
      <c r="AY395" s="3" t="s">
        <v>130</v>
      </c>
      <c r="BE395" s="173" t="n">
        <f aca="false">IF(N395="základní",J395,0)</f>
        <v>0</v>
      </c>
      <c r="BF395" s="173" t="n">
        <f aca="false">IF(N395="snížená",J395,0)</f>
        <v>0</v>
      </c>
      <c r="BG395" s="173" t="n">
        <f aca="false">IF(N395="zákl. přenesená",J395,0)</f>
        <v>0</v>
      </c>
      <c r="BH395" s="173" t="n">
        <f aca="false">IF(N395="sníž. přenesená",J395,0)</f>
        <v>0</v>
      </c>
      <c r="BI395" s="173" t="n">
        <f aca="false">IF(N395="nulová",J395,0)</f>
        <v>0</v>
      </c>
      <c r="BJ395" s="3" t="s">
        <v>79</v>
      </c>
      <c r="BK395" s="173" t="n">
        <f aca="false">ROUND(I395*H395,2)</f>
        <v>0</v>
      </c>
      <c r="BL395" s="3" t="s">
        <v>218</v>
      </c>
      <c r="BM395" s="172" t="s">
        <v>831</v>
      </c>
    </row>
    <row r="396" s="174" customFormat="true" ht="12.8" hidden="false" customHeight="false" outlineLevel="0" collapsed="false">
      <c r="B396" s="175"/>
      <c r="D396" s="176" t="s">
        <v>145</v>
      </c>
      <c r="E396" s="177"/>
      <c r="F396" s="178" t="s">
        <v>832</v>
      </c>
      <c r="H396" s="179" t="n">
        <v>9.575</v>
      </c>
      <c r="I396" s="180"/>
      <c r="L396" s="175"/>
      <c r="M396" s="181"/>
      <c r="N396" s="182"/>
      <c r="O396" s="182"/>
      <c r="P396" s="182"/>
      <c r="Q396" s="182"/>
      <c r="R396" s="182"/>
      <c r="S396" s="182"/>
      <c r="T396" s="183"/>
      <c r="AT396" s="177" t="s">
        <v>145</v>
      </c>
      <c r="AU396" s="177" t="s">
        <v>81</v>
      </c>
      <c r="AV396" s="174" t="s">
        <v>81</v>
      </c>
      <c r="AW396" s="174" t="s">
        <v>31</v>
      </c>
      <c r="AX396" s="174" t="s">
        <v>74</v>
      </c>
      <c r="AY396" s="177" t="s">
        <v>130</v>
      </c>
    </row>
    <row r="397" s="203" customFormat="true" ht="12.8" hidden="false" customHeight="false" outlineLevel="0" collapsed="false">
      <c r="B397" s="204"/>
      <c r="D397" s="176" t="s">
        <v>145</v>
      </c>
      <c r="E397" s="205"/>
      <c r="F397" s="206" t="s">
        <v>183</v>
      </c>
      <c r="H397" s="207" t="n">
        <v>9.575</v>
      </c>
      <c r="I397" s="208"/>
      <c r="L397" s="204"/>
      <c r="M397" s="209"/>
      <c r="N397" s="210"/>
      <c r="O397" s="210"/>
      <c r="P397" s="210"/>
      <c r="Q397" s="210"/>
      <c r="R397" s="210"/>
      <c r="S397" s="210"/>
      <c r="T397" s="211"/>
      <c r="AT397" s="205" t="s">
        <v>145</v>
      </c>
      <c r="AU397" s="205" t="s">
        <v>81</v>
      </c>
      <c r="AV397" s="203" t="s">
        <v>136</v>
      </c>
      <c r="AW397" s="203" t="s">
        <v>31</v>
      </c>
      <c r="AX397" s="203" t="s">
        <v>79</v>
      </c>
      <c r="AY397" s="205" t="s">
        <v>130</v>
      </c>
    </row>
    <row r="398" s="27" customFormat="true" ht="37.8" hidden="false" customHeight="true" outlineLevel="0" collapsed="false">
      <c r="A398" s="22"/>
      <c r="B398" s="160"/>
      <c r="C398" s="161" t="s">
        <v>833</v>
      </c>
      <c r="D398" s="161" t="s">
        <v>132</v>
      </c>
      <c r="E398" s="162" t="s">
        <v>834</v>
      </c>
      <c r="F398" s="163" t="s">
        <v>835</v>
      </c>
      <c r="G398" s="164" t="s">
        <v>155</v>
      </c>
      <c r="H398" s="165" t="n">
        <v>55.526</v>
      </c>
      <c r="I398" s="166"/>
      <c r="J398" s="167" t="n">
        <f aca="false">ROUND(I398*H398,2)</f>
        <v>0</v>
      </c>
      <c r="K398" s="163" t="s">
        <v>143</v>
      </c>
      <c r="L398" s="23"/>
      <c r="M398" s="168"/>
      <c r="N398" s="169" t="s">
        <v>39</v>
      </c>
      <c r="O398" s="60"/>
      <c r="P398" s="170" t="n">
        <f aca="false">O398*H398</f>
        <v>0</v>
      </c>
      <c r="Q398" s="170" t="n">
        <v>0.009</v>
      </c>
      <c r="R398" s="170" t="n">
        <f aca="false">Q398*H398</f>
        <v>0.499734</v>
      </c>
      <c r="S398" s="170" t="n">
        <v>0</v>
      </c>
      <c r="T398" s="171" t="n">
        <f aca="false">S398*H398</f>
        <v>0</v>
      </c>
      <c r="U398" s="22"/>
      <c r="V398" s="22"/>
      <c r="W398" s="22"/>
      <c r="X398" s="22"/>
      <c r="Y398" s="22"/>
      <c r="Z398" s="22"/>
      <c r="AA398" s="22"/>
      <c r="AB398" s="22"/>
      <c r="AC398" s="22"/>
      <c r="AD398" s="22"/>
      <c r="AE398" s="22"/>
      <c r="AR398" s="172" t="s">
        <v>218</v>
      </c>
      <c r="AT398" s="172" t="s">
        <v>132</v>
      </c>
      <c r="AU398" s="172" t="s">
        <v>81</v>
      </c>
      <c r="AY398" s="3" t="s">
        <v>130</v>
      </c>
      <c r="BE398" s="173" t="n">
        <f aca="false">IF(N398="základní",J398,0)</f>
        <v>0</v>
      </c>
      <c r="BF398" s="173" t="n">
        <f aca="false">IF(N398="snížená",J398,0)</f>
        <v>0</v>
      </c>
      <c r="BG398" s="173" t="n">
        <f aca="false">IF(N398="zákl. přenesená",J398,0)</f>
        <v>0</v>
      </c>
      <c r="BH398" s="173" t="n">
        <f aca="false">IF(N398="sníž. přenesená",J398,0)</f>
        <v>0</v>
      </c>
      <c r="BI398" s="173" t="n">
        <f aca="false">IF(N398="nulová",J398,0)</f>
        <v>0</v>
      </c>
      <c r="BJ398" s="3" t="s">
        <v>79</v>
      </c>
      <c r="BK398" s="173" t="n">
        <f aca="false">ROUND(I398*H398,2)</f>
        <v>0</v>
      </c>
      <c r="BL398" s="3" t="s">
        <v>218</v>
      </c>
      <c r="BM398" s="172" t="s">
        <v>836</v>
      </c>
    </row>
    <row r="399" s="27" customFormat="true" ht="24.15" hidden="false" customHeight="true" outlineLevel="0" collapsed="false">
      <c r="A399" s="22"/>
      <c r="B399" s="160"/>
      <c r="C399" s="184" t="s">
        <v>837</v>
      </c>
      <c r="D399" s="184" t="s">
        <v>147</v>
      </c>
      <c r="E399" s="185" t="s">
        <v>838</v>
      </c>
      <c r="F399" s="186" t="s">
        <v>839</v>
      </c>
      <c r="G399" s="187" t="s">
        <v>155</v>
      </c>
      <c r="H399" s="188" t="n">
        <v>63.855</v>
      </c>
      <c r="I399" s="189"/>
      <c r="J399" s="190" t="n">
        <f aca="false">ROUND(I399*H399,2)</f>
        <v>0</v>
      </c>
      <c r="K399" s="163" t="s">
        <v>143</v>
      </c>
      <c r="L399" s="191"/>
      <c r="M399" s="192"/>
      <c r="N399" s="193" t="s">
        <v>39</v>
      </c>
      <c r="O399" s="60"/>
      <c r="P399" s="170" t="n">
        <f aca="false">O399*H399</f>
        <v>0</v>
      </c>
      <c r="Q399" s="170" t="n">
        <v>0.02</v>
      </c>
      <c r="R399" s="170" t="n">
        <f aca="false">Q399*H399</f>
        <v>1.2771</v>
      </c>
      <c r="S399" s="170" t="n">
        <v>0</v>
      </c>
      <c r="T399" s="171" t="n">
        <f aca="false">S399*H399</f>
        <v>0</v>
      </c>
      <c r="U399" s="22"/>
      <c r="V399" s="22"/>
      <c r="W399" s="22"/>
      <c r="X399" s="22"/>
      <c r="Y399" s="22"/>
      <c r="Z399" s="22"/>
      <c r="AA399" s="22"/>
      <c r="AB399" s="22"/>
      <c r="AC399" s="22"/>
      <c r="AD399" s="22"/>
      <c r="AE399" s="22"/>
      <c r="AR399" s="172" t="s">
        <v>289</v>
      </c>
      <c r="AT399" s="172" t="s">
        <v>147</v>
      </c>
      <c r="AU399" s="172" t="s">
        <v>81</v>
      </c>
      <c r="AY399" s="3" t="s">
        <v>130</v>
      </c>
      <c r="BE399" s="173" t="n">
        <f aca="false">IF(N399="základní",J399,0)</f>
        <v>0</v>
      </c>
      <c r="BF399" s="173" t="n">
        <f aca="false">IF(N399="snížená",J399,0)</f>
        <v>0</v>
      </c>
      <c r="BG399" s="173" t="n">
        <f aca="false">IF(N399="zákl. přenesená",J399,0)</f>
        <v>0</v>
      </c>
      <c r="BH399" s="173" t="n">
        <f aca="false">IF(N399="sníž. přenesená",J399,0)</f>
        <v>0</v>
      </c>
      <c r="BI399" s="173" t="n">
        <f aca="false">IF(N399="nulová",J399,0)</f>
        <v>0</v>
      </c>
      <c r="BJ399" s="3" t="s">
        <v>79</v>
      </c>
      <c r="BK399" s="173" t="n">
        <f aca="false">ROUND(I399*H399,2)</f>
        <v>0</v>
      </c>
      <c r="BL399" s="3" t="s">
        <v>218</v>
      </c>
      <c r="BM399" s="172" t="s">
        <v>840</v>
      </c>
    </row>
    <row r="400" s="174" customFormat="true" ht="12.8" hidden="false" customHeight="false" outlineLevel="0" collapsed="false">
      <c r="B400" s="175"/>
      <c r="D400" s="176" t="s">
        <v>145</v>
      </c>
      <c r="F400" s="178" t="s">
        <v>841</v>
      </c>
      <c r="H400" s="179" t="n">
        <v>63.855</v>
      </c>
      <c r="I400" s="180"/>
      <c r="L400" s="175"/>
      <c r="M400" s="181"/>
      <c r="N400" s="182"/>
      <c r="O400" s="182"/>
      <c r="P400" s="182"/>
      <c r="Q400" s="182"/>
      <c r="R400" s="182"/>
      <c r="S400" s="182"/>
      <c r="T400" s="183"/>
      <c r="AT400" s="177" t="s">
        <v>145</v>
      </c>
      <c r="AU400" s="177" t="s">
        <v>81</v>
      </c>
      <c r="AV400" s="174" t="s">
        <v>81</v>
      </c>
      <c r="AW400" s="174" t="s">
        <v>2</v>
      </c>
      <c r="AX400" s="174" t="s">
        <v>79</v>
      </c>
      <c r="AY400" s="177" t="s">
        <v>130</v>
      </c>
    </row>
    <row r="401" s="27" customFormat="true" ht="24.15" hidden="false" customHeight="true" outlineLevel="0" collapsed="false">
      <c r="A401" s="22"/>
      <c r="B401" s="160"/>
      <c r="C401" s="161" t="s">
        <v>842</v>
      </c>
      <c r="D401" s="161" t="s">
        <v>132</v>
      </c>
      <c r="E401" s="162" t="s">
        <v>843</v>
      </c>
      <c r="F401" s="163" t="s">
        <v>844</v>
      </c>
      <c r="G401" s="164" t="s">
        <v>155</v>
      </c>
      <c r="H401" s="165" t="n">
        <v>55.526</v>
      </c>
      <c r="I401" s="166"/>
      <c r="J401" s="167" t="n">
        <f aca="false">ROUND(I401*H401,2)</f>
        <v>0</v>
      </c>
      <c r="K401" s="163" t="s">
        <v>143</v>
      </c>
      <c r="L401" s="23"/>
      <c r="M401" s="168"/>
      <c r="N401" s="169" t="s">
        <v>39</v>
      </c>
      <c r="O401" s="60"/>
      <c r="P401" s="170" t="n">
        <f aca="false">O401*H401</f>
        <v>0</v>
      </c>
      <c r="Q401" s="170" t="n">
        <v>0</v>
      </c>
      <c r="R401" s="170" t="n">
        <f aca="false">Q401*H401</f>
        <v>0</v>
      </c>
      <c r="S401" s="170" t="n">
        <v>0</v>
      </c>
      <c r="T401" s="171" t="n">
        <f aca="false">S401*H401</f>
        <v>0</v>
      </c>
      <c r="U401" s="22"/>
      <c r="V401" s="22"/>
      <c r="W401" s="22"/>
      <c r="X401" s="22"/>
      <c r="Y401" s="22"/>
      <c r="Z401" s="22"/>
      <c r="AA401" s="22"/>
      <c r="AB401" s="22"/>
      <c r="AC401" s="22"/>
      <c r="AD401" s="22"/>
      <c r="AE401" s="22"/>
      <c r="AR401" s="172" t="s">
        <v>218</v>
      </c>
      <c r="AT401" s="172" t="s">
        <v>132</v>
      </c>
      <c r="AU401" s="172" t="s">
        <v>81</v>
      </c>
      <c r="AY401" s="3" t="s">
        <v>130</v>
      </c>
      <c r="BE401" s="173" t="n">
        <f aca="false">IF(N401="základní",J401,0)</f>
        <v>0</v>
      </c>
      <c r="BF401" s="173" t="n">
        <f aca="false">IF(N401="snížená",J401,0)</f>
        <v>0</v>
      </c>
      <c r="BG401" s="173" t="n">
        <f aca="false">IF(N401="zákl. přenesená",J401,0)</f>
        <v>0</v>
      </c>
      <c r="BH401" s="173" t="n">
        <f aca="false">IF(N401="sníž. přenesená",J401,0)</f>
        <v>0</v>
      </c>
      <c r="BI401" s="173" t="n">
        <f aca="false">IF(N401="nulová",J401,0)</f>
        <v>0</v>
      </c>
      <c r="BJ401" s="3" t="s">
        <v>79</v>
      </c>
      <c r="BK401" s="173" t="n">
        <f aca="false">ROUND(I401*H401,2)</f>
        <v>0</v>
      </c>
      <c r="BL401" s="3" t="s">
        <v>218</v>
      </c>
      <c r="BM401" s="172" t="s">
        <v>845</v>
      </c>
    </row>
    <row r="402" s="27" customFormat="true" ht="24.15" hidden="false" customHeight="true" outlineLevel="0" collapsed="false">
      <c r="A402" s="22"/>
      <c r="B402" s="160"/>
      <c r="C402" s="161" t="s">
        <v>846</v>
      </c>
      <c r="D402" s="161" t="s">
        <v>132</v>
      </c>
      <c r="E402" s="162" t="s">
        <v>847</v>
      </c>
      <c r="F402" s="163" t="s">
        <v>848</v>
      </c>
      <c r="G402" s="164" t="s">
        <v>155</v>
      </c>
      <c r="H402" s="165" t="n">
        <v>55.526</v>
      </c>
      <c r="I402" s="166"/>
      <c r="J402" s="167" t="n">
        <f aca="false">ROUND(I402*H402,2)</f>
        <v>0</v>
      </c>
      <c r="K402" s="163" t="s">
        <v>143</v>
      </c>
      <c r="L402" s="23"/>
      <c r="M402" s="168"/>
      <c r="N402" s="169" t="s">
        <v>39</v>
      </c>
      <c r="O402" s="60"/>
      <c r="P402" s="170" t="n">
        <f aca="false">O402*H402</f>
        <v>0</v>
      </c>
      <c r="Q402" s="170" t="n">
        <v>0</v>
      </c>
      <c r="R402" s="170" t="n">
        <f aca="false">Q402*H402</f>
        <v>0</v>
      </c>
      <c r="S402" s="170" t="n">
        <v>0</v>
      </c>
      <c r="T402" s="171" t="n">
        <f aca="false">S402*H402</f>
        <v>0</v>
      </c>
      <c r="U402" s="22"/>
      <c r="V402" s="22"/>
      <c r="W402" s="22"/>
      <c r="X402" s="22"/>
      <c r="Y402" s="22"/>
      <c r="Z402" s="22"/>
      <c r="AA402" s="22"/>
      <c r="AB402" s="22"/>
      <c r="AC402" s="22"/>
      <c r="AD402" s="22"/>
      <c r="AE402" s="22"/>
      <c r="AR402" s="172" t="s">
        <v>218</v>
      </c>
      <c r="AT402" s="172" t="s">
        <v>132</v>
      </c>
      <c r="AU402" s="172" t="s">
        <v>81</v>
      </c>
      <c r="AY402" s="3" t="s">
        <v>130</v>
      </c>
      <c r="BE402" s="173" t="n">
        <f aca="false">IF(N402="základní",J402,0)</f>
        <v>0</v>
      </c>
      <c r="BF402" s="173" t="n">
        <f aca="false">IF(N402="snížená",J402,0)</f>
        <v>0</v>
      </c>
      <c r="BG402" s="173" t="n">
        <f aca="false">IF(N402="zákl. přenesená",J402,0)</f>
        <v>0</v>
      </c>
      <c r="BH402" s="173" t="n">
        <f aca="false">IF(N402="sníž. přenesená",J402,0)</f>
        <v>0</v>
      </c>
      <c r="BI402" s="173" t="n">
        <f aca="false">IF(N402="nulová",J402,0)</f>
        <v>0</v>
      </c>
      <c r="BJ402" s="3" t="s">
        <v>79</v>
      </c>
      <c r="BK402" s="173" t="n">
        <f aca="false">ROUND(I402*H402,2)</f>
        <v>0</v>
      </c>
      <c r="BL402" s="3" t="s">
        <v>218</v>
      </c>
      <c r="BM402" s="172" t="s">
        <v>849</v>
      </c>
    </row>
    <row r="403" s="27" customFormat="true" ht="24.15" hidden="false" customHeight="true" outlineLevel="0" collapsed="false">
      <c r="A403" s="22"/>
      <c r="B403" s="160"/>
      <c r="C403" s="161" t="s">
        <v>850</v>
      </c>
      <c r="D403" s="161" t="s">
        <v>132</v>
      </c>
      <c r="E403" s="162" t="s">
        <v>851</v>
      </c>
      <c r="F403" s="163" t="s">
        <v>852</v>
      </c>
      <c r="G403" s="164" t="s">
        <v>155</v>
      </c>
      <c r="H403" s="165" t="n">
        <v>1.25</v>
      </c>
      <c r="I403" s="166"/>
      <c r="J403" s="167" t="n">
        <f aca="false">ROUND(I403*H403,2)</f>
        <v>0</v>
      </c>
      <c r="K403" s="163" t="s">
        <v>143</v>
      </c>
      <c r="L403" s="23"/>
      <c r="M403" s="168"/>
      <c r="N403" s="169" t="s">
        <v>39</v>
      </c>
      <c r="O403" s="60"/>
      <c r="P403" s="170" t="n">
        <f aca="false">O403*H403</f>
        <v>0</v>
      </c>
      <c r="Q403" s="170" t="n">
        <v>0.00052</v>
      </c>
      <c r="R403" s="170" t="n">
        <f aca="false">Q403*H403</f>
        <v>0.00065</v>
      </c>
      <c r="S403" s="170" t="n">
        <v>0</v>
      </c>
      <c r="T403" s="171" t="n">
        <f aca="false">S403*H403</f>
        <v>0</v>
      </c>
      <c r="U403" s="22"/>
      <c r="V403" s="22"/>
      <c r="W403" s="22"/>
      <c r="X403" s="22"/>
      <c r="Y403" s="22"/>
      <c r="Z403" s="22"/>
      <c r="AA403" s="22"/>
      <c r="AB403" s="22"/>
      <c r="AC403" s="22"/>
      <c r="AD403" s="22"/>
      <c r="AE403" s="22"/>
      <c r="AR403" s="172" t="s">
        <v>218</v>
      </c>
      <c r="AT403" s="172" t="s">
        <v>132</v>
      </c>
      <c r="AU403" s="172" t="s">
        <v>81</v>
      </c>
      <c r="AY403" s="3" t="s">
        <v>130</v>
      </c>
      <c r="BE403" s="173" t="n">
        <f aca="false">IF(N403="základní",J403,0)</f>
        <v>0</v>
      </c>
      <c r="BF403" s="173" t="n">
        <f aca="false">IF(N403="snížená",J403,0)</f>
        <v>0</v>
      </c>
      <c r="BG403" s="173" t="n">
        <f aca="false">IF(N403="zákl. přenesená",J403,0)</f>
        <v>0</v>
      </c>
      <c r="BH403" s="173" t="n">
        <f aca="false">IF(N403="sníž. přenesená",J403,0)</f>
        <v>0</v>
      </c>
      <c r="BI403" s="173" t="n">
        <f aca="false">IF(N403="nulová",J403,0)</f>
        <v>0</v>
      </c>
      <c r="BJ403" s="3" t="s">
        <v>79</v>
      </c>
      <c r="BK403" s="173" t="n">
        <f aca="false">ROUND(I403*H403,2)</f>
        <v>0</v>
      </c>
      <c r="BL403" s="3" t="s">
        <v>218</v>
      </c>
      <c r="BM403" s="172" t="s">
        <v>853</v>
      </c>
    </row>
    <row r="404" s="174" customFormat="true" ht="12.8" hidden="false" customHeight="false" outlineLevel="0" collapsed="false">
      <c r="B404" s="175"/>
      <c r="D404" s="176" t="s">
        <v>145</v>
      </c>
      <c r="E404" s="177"/>
      <c r="F404" s="178" t="s">
        <v>854</v>
      </c>
      <c r="H404" s="179" t="n">
        <v>1.25</v>
      </c>
      <c r="I404" s="180"/>
      <c r="L404" s="175"/>
      <c r="M404" s="181"/>
      <c r="N404" s="182"/>
      <c r="O404" s="182"/>
      <c r="P404" s="182"/>
      <c r="Q404" s="182"/>
      <c r="R404" s="182"/>
      <c r="S404" s="182"/>
      <c r="T404" s="183"/>
      <c r="AT404" s="177" t="s">
        <v>145</v>
      </c>
      <c r="AU404" s="177" t="s">
        <v>81</v>
      </c>
      <c r="AV404" s="174" t="s">
        <v>81</v>
      </c>
      <c r="AW404" s="174" t="s">
        <v>31</v>
      </c>
      <c r="AX404" s="174" t="s">
        <v>74</v>
      </c>
      <c r="AY404" s="177" t="s">
        <v>130</v>
      </c>
    </row>
    <row r="405" s="203" customFormat="true" ht="12.8" hidden="false" customHeight="false" outlineLevel="0" collapsed="false">
      <c r="B405" s="204"/>
      <c r="D405" s="176" t="s">
        <v>145</v>
      </c>
      <c r="E405" s="205"/>
      <c r="F405" s="206" t="s">
        <v>183</v>
      </c>
      <c r="H405" s="207" t="n">
        <v>1.25</v>
      </c>
      <c r="I405" s="208"/>
      <c r="L405" s="204"/>
      <c r="M405" s="209"/>
      <c r="N405" s="210"/>
      <c r="O405" s="210"/>
      <c r="P405" s="210"/>
      <c r="Q405" s="210"/>
      <c r="R405" s="210"/>
      <c r="S405" s="210"/>
      <c r="T405" s="211"/>
      <c r="AT405" s="205" t="s">
        <v>145</v>
      </c>
      <c r="AU405" s="205" t="s">
        <v>81</v>
      </c>
      <c r="AV405" s="203" t="s">
        <v>136</v>
      </c>
      <c r="AW405" s="203" t="s">
        <v>31</v>
      </c>
      <c r="AX405" s="203" t="s">
        <v>79</v>
      </c>
      <c r="AY405" s="205" t="s">
        <v>130</v>
      </c>
    </row>
    <row r="406" s="27" customFormat="true" ht="24.15" hidden="false" customHeight="true" outlineLevel="0" collapsed="false">
      <c r="A406" s="22"/>
      <c r="B406" s="160"/>
      <c r="C406" s="184" t="s">
        <v>855</v>
      </c>
      <c r="D406" s="184" t="s">
        <v>147</v>
      </c>
      <c r="E406" s="185" t="s">
        <v>856</v>
      </c>
      <c r="F406" s="186" t="s">
        <v>857</v>
      </c>
      <c r="G406" s="187" t="s">
        <v>155</v>
      </c>
      <c r="H406" s="188" t="n">
        <v>1.25</v>
      </c>
      <c r="I406" s="189"/>
      <c r="J406" s="190" t="n">
        <f aca="false">ROUND(I406*H406,2)</f>
        <v>0</v>
      </c>
      <c r="K406" s="186" t="s">
        <v>143</v>
      </c>
      <c r="L406" s="191"/>
      <c r="M406" s="192"/>
      <c r="N406" s="193" t="s">
        <v>39</v>
      </c>
      <c r="O406" s="60"/>
      <c r="P406" s="170" t="n">
        <f aca="false">O406*H406</f>
        <v>0</v>
      </c>
      <c r="Q406" s="170" t="n">
        <v>0.01</v>
      </c>
      <c r="R406" s="170" t="n">
        <f aca="false">Q406*H406</f>
        <v>0.0125</v>
      </c>
      <c r="S406" s="170" t="n">
        <v>0</v>
      </c>
      <c r="T406" s="171" t="n">
        <f aca="false">S406*H406</f>
        <v>0</v>
      </c>
      <c r="U406" s="22"/>
      <c r="V406" s="22"/>
      <c r="W406" s="22"/>
      <c r="X406" s="22"/>
      <c r="Y406" s="22"/>
      <c r="Z406" s="22"/>
      <c r="AA406" s="22"/>
      <c r="AB406" s="22"/>
      <c r="AC406" s="22"/>
      <c r="AD406" s="22"/>
      <c r="AE406" s="22"/>
      <c r="AR406" s="172" t="s">
        <v>289</v>
      </c>
      <c r="AT406" s="172" t="s">
        <v>147</v>
      </c>
      <c r="AU406" s="172" t="s">
        <v>81</v>
      </c>
      <c r="AY406" s="3" t="s">
        <v>130</v>
      </c>
      <c r="BE406" s="173" t="n">
        <f aca="false">IF(N406="základní",J406,0)</f>
        <v>0</v>
      </c>
      <c r="BF406" s="173" t="n">
        <f aca="false">IF(N406="snížená",J406,0)</f>
        <v>0</v>
      </c>
      <c r="BG406" s="173" t="n">
        <f aca="false">IF(N406="zákl. přenesená",J406,0)</f>
        <v>0</v>
      </c>
      <c r="BH406" s="173" t="n">
        <f aca="false">IF(N406="sníž. přenesená",J406,0)</f>
        <v>0</v>
      </c>
      <c r="BI406" s="173" t="n">
        <f aca="false">IF(N406="nulová",J406,0)</f>
        <v>0</v>
      </c>
      <c r="BJ406" s="3" t="s">
        <v>79</v>
      </c>
      <c r="BK406" s="173" t="n">
        <f aca="false">ROUND(I406*H406,2)</f>
        <v>0</v>
      </c>
      <c r="BL406" s="3" t="s">
        <v>218</v>
      </c>
      <c r="BM406" s="172" t="s">
        <v>858</v>
      </c>
    </row>
    <row r="407" s="174" customFormat="true" ht="12.8" hidden="false" customHeight="false" outlineLevel="0" collapsed="false">
      <c r="B407" s="175"/>
      <c r="D407" s="176" t="s">
        <v>145</v>
      </c>
      <c r="F407" s="178" t="s">
        <v>859</v>
      </c>
      <c r="H407" s="179" t="n">
        <v>1.25</v>
      </c>
      <c r="I407" s="180"/>
      <c r="L407" s="175"/>
      <c r="M407" s="181"/>
      <c r="N407" s="182"/>
      <c r="O407" s="182"/>
      <c r="P407" s="182"/>
      <c r="Q407" s="182"/>
      <c r="R407" s="182"/>
      <c r="S407" s="182"/>
      <c r="T407" s="183"/>
      <c r="AT407" s="177" t="s">
        <v>145</v>
      </c>
      <c r="AU407" s="177" t="s">
        <v>81</v>
      </c>
      <c r="AV407" s="174" t="s">
        <v>81</v>
      </c>
      <c r="AW407" s="174" t="s">
        <v>2</v>
      </c>
      <c r="AX407" s="174" t="s">
        <v>79</v>
      </c>
      <c r="AY407" s="177" t="s">
        <v>130</v>
      </c>
    </row>
    <row r="408" s="27" customFormat="true" ht="16.5" hidden="false" customHeight="true" outlineLevel="0" collapsed="false">
      <c r="A408" s="22"/>
      <c r="B408" s="160"/>
      <c r="C408" s="161" t="s">
        <v>860</v>
      </c>
      <c r="D408" s="161" t="s">
        <v>132</v>
      </c>
      <c r="E408" s="162" t="s">
        <v>861</v>
      </c>
      <c r="F408" s="163" t="s">
        <v>862</v>
      </c>
      <c r="G408" s="164" t="s">
        <v>166</v>
      </c>
      <c r="H408" s="165" t="n">
        <v>66.5</v>
      </c>
      <c r="I408" s="166"/>
      <c r="J408" s="167" t="n">
        <f aca="false">ROUND(I408*H408,2)</f>
        <v>0</v>
      </c>
      <c r="K408" s="163" t="s">
        <v>143</v>
      </c>
      <c r="L408" s="23"/>
      <c r="M408" s="168"/>
      <c r="N408" s="169" t="s">
        <v>39</v>
      </c>
      <c r="O408" s="60"/>
      <c r="P408" s="170" t="n">
        <f aca="false">O408*H408</f>
        <v>0</v>
      </c>
      <c r="Q408" s="170" t="n">
        <v>3E-005</v>
      </c>
      <c r="R408" s="170" t="n">
        <f aca="false">Q408*H408</f>
        <v>0.001995</v>
      </c>
      <c r="S408" s="170" t="n">
        <v>0</v>
      </c>
      <c r="T408" s="171" t="n">
        <f aca="false">S408*H408</f>
        <v>0</v>
      </c>
      <c r="U408" s="22"/>
      <c r="V408" s="22"/>
      <c r="W408" s="22"/>
      <c r="X408" s="22"/>
      <c r="Y408" s="22"/>
      <c r="Z408" s="22"/>
      <c r="AA408" s="22"/>
      <c r="AB408" s="22"/>
      <c r="AC408" s="22"/>
      <c r="AD408" s="22"/>
      <c r="AE408" s="22"/>
      <c r="AR408" s="172" t="s">
        <v>218</v>
      </c>
      <c r="AT408" s="172" t="s">
        <v>132</v>
      </c>
      <c r="AU408" s="172" t="s">
        <v>81</v>
      </c>
      <c r="AY408" s="3" t="s">
        <v>130</v>
      </c>
      <c r="BE408" s="173" t="n">
        <f aca="false">IF(N408="základní",J408,0)</f>
        <v>0</v>
      </c>
      <c r="BF408" s="173" t="n">
        <f aca="false">IF(N408="snížená",J408,0)</f>
        <v>0</v>
      </c>
      <c r="BG408" s="173" t="n">
        <f aca="false">IF(N408="zákl. přenesená",J408,0)</f>
        <v>0</v>
      </c>
      <c r="BH408" s="173" t="n">
        <f aca="false">IF(N408="sníž. přenesená",J408,0)</f>
        <v>0</v>
      </c>
      <c r="BI408" s="173" t="n">
        <f aca="false">IF(N408="nulová",J408,0)</f>
        <v>0</v>
      </c>
      <c r="BJ408" s="3" t="s">
        <v>79</v>
      </c>
      <c r="BK408" s="173" t="n">
        <f aca="false">ROUND(I408*H408,2)</f>
        <v>0</v>
      </c>
      <c r="BL408" s="3" t="s">
        <v>218</v>
      </c>
      <c r="BM408" s="172" t="s">
        <v>863</v>
      </c>
    </row>
    <row r="409" s="174" customFormat="true" ht="12.8" hidden="false" customHeight="false" outlineLevel="0" collapsed="false">
      <c r="B409" s="175"/>
      <c r="D409" s="176" t="s">
        <v>145</v>
      </c>
      <c r="E409" s="177"/>
      <c r="F409" s="178" t="s">
        <v>864</v>
      </c>
      <c r="H409" s="179" t="n">
        <v>66.5</v>
      </c>
      <c r="I409" s="180"/>
      <c r="L409" s="175"/>
      <c r="M409" s="181"/>
      <c r="N409" s="182"/>
      <c r="O409" s="182"/>
      <c r="P409" s="182"/>
      <c r="Q409" s="182"/>
      <c r="R409" s="182"/>
      <c r="S409" s="182"/>
      <c r="T409" s="183"/>
      <c r="AT409" s="177" t="s">
        <v>145</v>
      </c>
      <c r="AU409" s="177" t="s">
        <v>81</v>
      </c>
      <c r="AV409" s="174" t="s">
        <v>81</v>
      </c>
      <c r="AW409" s="174" t="s">
        <v>31</v>
      </c>
      <c r="AX409" s="174" t="s">
        <v>79</v>
      </c>
      <c r="AY409" s="177" t="s">
        <v>130</v>
      </c>
    </row>
    <row r="410" s="27" customFormat="true" ht="16.5" hidden="false" customHeight="true" outlineLevel="0" collapsed="false">
      <c r="A410" s="22"/>
      <c r="B410" s="160"/>
      <c r="C410" s="161" t="s">
        <v>865</v>
      </c>
      <c r="D410" s="161" t="s">
        <v>132</v>
      </c>
      <c r="E410" s="162" t="s">
        <v>866</v>
      </c>
      <c r="F410" s="163" t="s">
        <v>867</v>
      </c>
      <c r="G410" s="164" t="s">
        <v>166</v>
      </c>
      <c r="H410" s="165" t="n">
        <v>4.5</v>
      </c>
      <c r="I410" s="166"/>
      <c r="J410" s="167" t="n">
        <f aca="false">ROUND(I410*H410,2)</f>
        <v>0</v>
      </c>
      <c r="K410" s="163"/>
      <c r="L410" s="23"/>
      <c r="M410" s="168"/>
      <c r="N410" s="169" t="s">
        <v>39</v>
      </c>
      <c r="O410" s="60"/>
      <c r="P410" s="170" t="n">
        <f aca="false">O410*H410</f>
        <v>0</v>
      </c>
      <c r="Q410" s="170" t="n">
        <v>0.00052</v>
      </c>
      <c r="R410" s="170" t="n">
        <f aca="false">Q410*H410</f>
        <v>0.00234</v>
      </c>
      <c r="S410" s="170" t="n">
        <v>0</v>
      </c>
      <c r="T410" s="171" t="n">
        <f aca="false">S410*H410</f>
        <v>0</v>
      </c>
      <c r="U410" s="22"/>
      <c r="V410" s="22"/>
      <c r="W410" s="22"/>
      <c r="X410" s="22"/>
      <c r="Y410" s="22"/>
      <c r="Z410" s="22"/>
      <c r="AA410" s="22"/>
      <c r="AB410" s="22"/>
      <c r="AC410" s="22"/>
      <c r="AD410" s="22"/>
      <c r="AE410" s="22"/>
      <c r="AR410" s="172" t="s">
        <v>218</v>
      </c>
      <c r="AT410" s="172" t="s">
        <v>132</v>
      </c>
      <c r="AU410" s="172" t="s">
        <v>81</v>
      </c>
      <c r="AY410" s="3" t="s">
        <v>130</v>
      </c>
      <c r="BE410" s="173" t="n">
        <f aca="false">IF(N410="základní",J410,0)</f>
        <v>0</v>
      </c>
      <c r="BF410" s="173" t="n">
        <f aca="false">IF(N410="snížená",J410,0)</f>
        <v>0</v>
      </c>
      <c r="BG410" s="173" t="n">
        <f aca="false">IF(N410="zákl. přenesená",J410,0)</f>
        <v>0</v>
      </c>
      <c r="BH410" s="173" t="n">
        <f aca="false">IF(N410="sníž. přenesená",J410,0)</f>
        <v>0</v>
      </c>
      <c r="BI410" s="173" t="n">
        <f aca="false">IF(N410="nulová",J410,0)</f>
        <v>0</v>
      </c>
      <c r="BJ410" s="3" t="s">
        <v>79</v>
      </c>
      <c r="BK410" s="173" t="n">
        <f aca="false">ROUND(I410*H410,2)</f>
        <v>0</v>
      </c>
      <c r="BL410" s="3" t="s">
        <v>218</v>
      </c>
      <c r="BM410" s="172" t="s">
        <v>868</v>
      </c>
    </row>
    <row r="411" s="174" customFormat="true" ht="12.8" hidden="false" customHeight="false" outlineLevel="0" collapsed="false">
      <c r="B411" s="175"/>
      <c r="D411" s="176" t="s">
        <v>145</v>
      </c>
      <c r="E411" s="177"/>
      <c r="F411" s="178" t="s">
        <v>869</v>
      </c>
      <c r="H411" s="179" t="n">
        <v>4.5</v>
      </c>
      <c r="I411" s="180"/>
      <c r="L411" s="175"/>
      <c r="M411" s="181"/>
      <c r="N411" s="182"/>
      <c r="O411" s="182"/>
      <c r="P411" s="182"/>
      <c r="Q411" s="182"/>
      <c r="R411" s="182"/>
      <c r="S411" s="182"/>
      <c r="T411" s="183"/>
      <c r="AT411" s="177" t="s">
        <v>145</v>
      </c>
      <c r="AU411" s="177" t="s">
        <v>81</v>
      </c>
      <c r="AV411" s="174" t="s">
        <v>81</v>
      </c>
      <c r="AW411" s="174" t="s">
        <v>31</v>
      </c>
      <c r="AX411" s="174" t="s">
        <v>79</v>
      </c>
      <c r="AY411" s="177" t="s">
        <v>130</v>
      </c>
    </row>
    <row r="412" s="27" customFormat="true" ht="33" hidden="false" customHeight="true" outlineLevel="0" collapsed="false">
      <c r="A412" s="22"/>
      <c r="B412" s="160"/>
      <c r="C412" s="161" t="s">
        <v>870</v>
      </c>
      <c r="D412" s="161" t="s">
        <v>132</v>
      </c>
      <c r="E412" s="162" t="s">
        <v>871</v>
      </c>
      <c r="F412" s="163" t="s">
        <v>872</v>
      </c>
      <c r="G412" s="164" t="s">
        <v>228</v>
      </c>
      <c r="H412" s="165" t="n">
        <v>1</v>
      </c>
      <c r="I412" s="166"/>
      <c r="J412" s="167" t="n">
        <f aca="false">ROUND(I412*H412,2)</f>
        <v>0</v>
      </c>
      <c r="K412" s="163"/>
      <c r="L412" s="23"/>
      <c r="M412" s="168"/>
      <c r="N412" s="169" t="s">
        <v>39</v>
      </c>
      <c r="O412" s="60"/>
      <c r="P412" s="170" t="n">
        <f aca="false">O412*H412</f>
        <v>0</v>
      </c>
      <c r="Q412" s="170" t="n">
        <v>0.00098</v>
      </c>
      <c r="R412" s="170" t="n">
        <f aca="false">Q412*H412</f>
        <v>0.00098</v>
      </c>
      <c r="S412" s="170" t="n">
        <v>0</v>
      </c>
      <c r="T412" s="171" t="n">
        <f aca="false">S412*H412</f>
        <v>0</v>
      </c>
      <c r="U412" s="22"/>
      <c r="V412" s="22"/>
      <c r="W412" s="22"/>
      <c r="X412" s="22"/>
      <c r="Y412" s="22"/>
      <c r="Z412" s="22"/>
      <c r="AA412" s="22"/>
      <c r="AB412" s="22"/>
      <c r="AC412" s="22"/>
      <c r="AD412" s="22"/>
      <c r="AE412" s="22"/>
      <c r="AR412" s="172" t="s">
        <v>218</v>
      </c>
      <c r="AT412" s="172" t="s">
        <v>132</v>
      </c>
      <c r="AU412" s="172" t="s">
        <v>81</v>
      </c>
      <c r="AY412" s="3" t="s">
        <v>130</v>
      </c>
      <c r="BE412" s="173" t="n">
        <f aca="false">IF(N412="základní",J412,0)</f>
        <v>0</v>
      </c>
      <c r="BF412" s="173" t="n">
        <f aca="false">IF(N412="snížená",J412,0)</f>
        <v>0</v>
      </c>
      <c r="BG412" s="173" t="n">
        <f aca="false">IF(N412="zákl. přenesená",J412,0)</f>
        <v>0</v>
      </c>
      <c r="BH412" s="173" t="n">
        <f aca="false">IF(N412="sníž. přenesená",J412,0)</f>
        <v>0</v>
      </c>
      <c r="BI412" s="173" t="n">
        <f aca="false">IF(N412="nulová",J412,0)</f>
        <v>0</v>
      </c>
      <c r="BJ412" s="3" t="s">
        <v>79</v>
      </c>
      <c r="BK412" s="173" t="n">
        <f aca="false">ROUND(I412*H412,2)</f>
        <v>0</v>
      </c>
      <c r="BL412" s="3" t="s">
        <v>218</v>
      </c>
      <c r="BM412" s="172" t="s">
        <v>873</v>
      </c>
    </row>
    <row r="413" s="27" customFormat="true" ht="24.15" hidden="false" customHeight="true" outlineLevel="0" collapsed="false">
      <c r="A413" s="22"/>
      <c r="B413" s="160"/>
      <c r="C413" s="161" t="s">
        <v>874</v>
      </c>
      <c r="D413" s="161" t="s">
        <v>132</v>
      </c>
      <c r="E413" s="162" t="s">
        <v>875</v>
      </c>
      <c r="F413" s="163" t="s">
        <v>876</v>
      </c>
      <c r="G413" s="164" t="s">
        <v>386</v>
      </c>
      <c r="H413" s="212"/>
      <c r="I413" s="166"/>
      <c r="J413" s="167" t="n">
        <f aca="false">ROUND(I413*H413,2)</f>
        <v>0</v>
      </c>
      <c r="K413" s="163" t="s">
        <v>143</v>
      </c>
      <c r="L413" s="23"/>
      <c r="M413" s="168"/>
      <c r="N413" s="169" t="s">
        <v>39</v>
      </c>
      <c r="O413" s="60"/>
      <c r="P413" s="170" t="n">
        <f aca="false">O413*H413</f>
        <v>0</v>
      </c>
      <c r="Q413" s="170" t="n">
        <v>0</v>
      </c>
      <c r="R413" s="170" t="n">
        <f aca="false">Q413*H413</f>
        <v>0</v>
      </c>
      <c r="S413" s="170" t="n">
        <v>0</v>
      </c>
      <c r="T413" s="171" t="n">
        <f aca="false">S413*H413</f>
        <v>0</v>
      </c>
      <c r="U413" s="22"/>
      <c r="V413" s="22"/>
      <c r="W413" s="22"/>
      <c r="X413" s="22"/>
      <c r="Y413" s="22"/>
      <c r="Z413" s="22"/>
      <c r="AA413" s="22"/>
      <c r="AB413" s="22"/>
      <c r="AC413" s="22"/>
      <c r="AD413" s="22"/>
      <c r="AE413" s="22"/>
      <c r="AR413" s="172" t="s">
        <v>218</v>
      </c>
      <c r="AT413" s="172" t="s">
        <v>132</v>
      </c>
      <c r="AU413" s="172" t="s">
        <v>81</v>
      </c>
      <c r="AY413" s="3" t="s">
        <v>130</v>
      </c>
      <c r="BE413" s="173" t="n">
        <f aca="false">IF(N413="základní",J413,0)</f>
        <v>0</v>
      </c>
      <c r="BF413" s="173" t="n">
        <f aca="false">IF(N413="snížená",J413,0)</f>
        <v>0</v>
      </c>
      <c r="BG413" s="173" t="n">
        <f aca="false">IF(N413="zákl. přenesená",J413,0)</f>
        <v>0</v>
      </c>
      <c r="BH413" s="173" t="n">
        <f aca="false">IF(N413="sníž. přenesená",J413,0)</f>
        <v>0</v>
      </c>
      <c r="BI413" s="173" t="n">
        <f aca="false">IF(N413="nulová",J413,0)</f>
        <v>0</v>
      </c>
      <c r="BJ413" s="3" t="s">
        <v>79</v>
      </c>
      <c r="BK413" s="173" t="n">
        <f aca="false">ROUND(I413*H413,2)</f>
        <v>0</v>
      </c>
      <c r="BL413" s="3" t="s">
        <v>218</v>
      </c>
      <c r="BM413" s="172" t="s">
        <v>877</v>
      </c>
    </row>
    <row r="414" s="146" customFormat="true" ht="22.8" hidden="false" customHeight="true" outlineLevel="0" collapsed="false">
      <c r="B414" s="147"/>
      <c r="D414" s="148" t="s">
        <v>73</v>
      </c>
      <c r="E414" s="158" t="s">
        <v>878</v>
      </c>
      <c r="F414" s="158" t="s">
        <v>879</v>
      </c>
      <c r="I414" s="150"/>
      <c r="J414" s="159" t="n">
        <f aca="false">BK414</f>
        <v>0</v>
      </c>
      <c r="L414" s="147"/>
      <c r="M414" s="152"/>
      <c r="N414" s="153"/>
      <c r="O414" s="153"/>
      <c r="P414" s="154" t="n">
        <f aca="false">SUM(P415:P419)</f>
        <v>0</v>
      </c>
      <c r="Q414" s="153"/>
      <c r="R414" s="154" t="n">
        <f aca="false">SUM(R415:R419)</f>
        <v>0.0014445</v>
      </c>
      <c r="S414" s="153"/>
      <c r="T414" s="155" t="n">
        <f aca="false">SUM(T415:T419)</f>
        <v>0</v>
      </c>
      <c r="AR414" s="148" t="s">
        <v>81</v>
      </c>
      <c r="AT414" s="156" t="s">
        <v>73</v>
      </c>
      <c r="AU414" s="156" t="s">
        <v>79</v>
      </c>
      <c r="AY414" s="148" t="s">
        <v>130</v>
      </c>
      <c r="BK414" s="157" t="n">
        <f aca="false">SUM(BK415:BK419)</f>
        <v>0</v>
      </c>
    </row>
    <row r="415" s="27" customFormat="true" ht="24.15" hidden="false" customHeight="true" outlineLevel="0" collapsed="false">
      <c r="A415" s="22"/>
      <c r="B415" s="160"/>
      <c r="C415" s="161" t="s">
        <v>880</v>
      </c>
      <c r="D415" s="161" t="s">
        <v>132</v>
      </c>
      <c r="E415" s="162" t="s">
        <v>881</v>
      </c>
      <c r="F415" s="163" t="s">
        <v>882</v>
      </c>
      <c r="G415" s="164" t="s">
        <v>155</v>
      </c>
      <c r="H415" s="165" t="n">
        <v>3.45</v>
      </c>
      <c r="I415" s="166"/>
      <c r="J415" s="167" t="n">
        <f aca="false">ROUND(I415*H415,2)</f>
        <v>0</v>
      </c>
      <c r="K415" s="163" t="s">
        <v>143</v>
      </c>
      <c r="L415" s="23"/>
      <c r="M415" s="168"/>
      <c r="N415" s="169" t="s">
        <v>39</v>
      </c>
      <c r="O415" s="60"/>
      <c r="P415" s="170" t="n">
        <f aca="false">O415*H415</f>
        <v>0</v>
      </c>
      <c r="Q415" s="170" t="n">
        <v>0.00017</v>
      </c>
      <c r="R415" s="170" t="n">
        <f aca="false">Q415*H415</f>
        <v>0.0005865</v>
      </c>
      <c r="S415" s="170" t="n">
        <v>0</v>
      </c>
      <c r="T415" s="171" t="n">
        <f aca="false">S415*H415</f>
        <v>0</v>
      </c>
      <c r="U415" s="22"/>
      <c r="V415" s="22"/>
      <c r="W415" s="22"/>
      <c r="X415" s="22"/>
      <c r="Y415" s="22"/>
      <c r="Z415" s="22"/>
      <c r="AA415" s="22"/>
      <c r="AB415" s="22"/>
      <c r="AC415" s="22"/>
      <c r="AD415" s="22"/>
      <c r="AE415" s="22"/>
      <c r="AR415" s="172" t="s">
        <v>218</v>
      </c>
      <c r="AT415" s="172" t="s">
        <v>132</v>
      </c>
      <c r="AU415" s="172" t="s">
        <v>81</v>
      </c>
      <c r="AY415" s="3" t="s">
        <v>130</v>
      </c>
      <c r="BE415" s="173" t="n">
        <f aca="false">IF(N415="základní",J415,0)</f>
        <v>0</v>
      </c>
      <c r="BF415" s="173" t="n">
        <f aca="false">IF(N415="snížená",J415,0)</f>
        <v>0</v>
      </c>
      <c r="BG415" s="173" t="n">
        <f aca="false">IF(N415="zákl. přenesená",J415,0)</f>
        <v>0</v>
      </c>
      <c r="BH415" s="173" t="n">
        <f aca="false">IF(N415="sníž. přenesená",J415,0)</f>
        <v>0</v>
      </c>
      <c r="BI415" s="173" t="n">
        <f aca="false">IF(N415="nulová",J415,0)</f>
        <v>0</v>
      </c>
      <c r="BJ415" s="3" t="s">
        <v>79</v>
      </c>
      <c r="BK415" s="173" t="n">
        <f aca="false">ROUND(I415*H415,2)</f>
        <v>0</v>
      </c>
      <c r="BL415" s="3" t="s">
        <v>218</v>
      </c>
      <c r="BM415" s="172" t="s">
        <v>883</v>
      </c>
    </row>
    <row r="416" s="174" customFormat="true" ht="12.8" hidden="false" customHeight="false" outlineLevel="0" collapsed="false">
      <c r="B416" s="175"/>
      <c r="D416" s="176" t="s">
        <v>145</v>
      </c>
      <c r="E416" s="177"/>
      <c r="F416" s="178" t="s">
        <v>884</v>
      </c>
      <c r="H416" s="179" t="n">
        <v>3.45</v>
      </c>
      <c r="I416" s="180"/>
      <c r="L416" s="175"/>
      <c r="M416" s="181"/>
      <c r="N416" s="182"/>
      <c r="O416" s="182"/>
      <c r="P416" s="182"/>
      <c r="Q416" s="182"/>
      <c r="R416" s="182"/>
      <c r="S416" s="182"/>
      <c r="T416" s="183"/>
      <c r="AT416" s="177" t="s">
        <v>145</v>
      </c>
      <c r="AU416" s="177" t="s">
        <v>81</v>
      </c>
      <c r="AV416" s="174" t="s">
        <v>81</v>
      </c>
      <c r="AW416" s="174" t="s">
        <v>31</v>
      </c>
      <c r="AX416" s="174" t="s">
        <v>79</v>
      </c>
      <c r="AY416" s="177" t="s">
        <v>130</v>
      </c>
    </row>
    <row r="417" s="27" customFormat="true" ht="24.15" hidden="false" customHeight="true" outlineLevel="0" collapsed="false">
      <c r="A417" s="22"/>
      <c r="B417" s="160"/>
      <c r="C417" s="161" t="s">
        <v>885</v>
      </c>
      <c r="D417" s="161" t="s">
        <v>132</v>
      </c>
      <c r="E417" s="162" t="s">
        <v>886</v>
      </c>
      <c r="F417" s="163" t="s">
        <v>887</v>
      </c>
      <c r="G417" s="164" t="s">
        <v>155</v>
      </c>
      <c r="H417" s="165" t="n">
        <v>3.45</v>
      </c>
      <c r="I417" s="166"/>
      <c r="J417" s="167" t="n">
        <f aca="false">ROUND(I417*H417,2)</f>
        <v>0</v>
      </c>
      <c r="K417" s="163" t="s">
        <v>143</v>
      </c>
      <c r="L417" s="23"/>
      <c r="M417" s="168"/>
      <c r="N417" s="169" t="s">
        <v>39</v>
      </c>
      <c r="O417" s="60"/>
      <c r="P417" s="170" t="n">
        <f aca="false">O417*H417</f>
        <v>0</v>
      </c>
      <c r="Q417" s="170" t="n">
        <v>0.00012</v>
      </c>
      <c r="R417" s="170" t="n">
        <f aca="false">Q417*H417</f>
        <v>0.000414</v>
      </c>
      <c r="S417" s="170" t="n">
        <v>0</v>
      </c>
      <c r="T417" s="171" t="n">
        <f aca="false">S417*H417</f>
        <v>0</v>
      </c>
      <c r="U417" s="22"/>
      <c r="V417" s="22"/>
      <c r="W417" s="22"/>
      <c r="X417" s="22"/>
      <c r="Y417" s="22"/>
      <c r="Z417" s="22"/>
      <c r="AA417" s="22"/>
      <c r="AB417" s="22"/>
      <c r="AC417" s="22"/>
      <c r="AD417" s="22"/>
      <c r="AE417" s="22"/>
      <c r="AR417" s="172" t="s">
        <v>218</v>
      </c>
      <c r="AT417" s="172" t="s">
        <v>132</v>
      </c>
      <c r="AU417" s="172" t="s">
        <v>81</v>
      </c>
      <c r="AY417" s="3" t="s">
        <v>130</v>
      </c>
      <c r="BE417" s="173" t="n">
        <f aca="false">IF(N417="základní",J417,0)</f>
        <v>0</v>
      </c>
      <c r="BF417" s="173" t="n">
        <f aca="false">IF(N417="snížená",J417,0)</f>
        <v>0</v>
      </c>
      <c r="BG417" s="173" t="n">
        <f aca="false">IF(N417="zákl. přenesená",J417,0)</f>
        <v>0</v>
      </c>
      <c r="BH417" s="173" t="n">
        <f aca="false">IF(N417="sníž. přenesená",J417,0)</f>
        <v>0</v>
      </c>
      <c r="BI417" s="173" t="n">
        <f aca="false">IF(N417="nulová",J417,0)</f>
        <v>0</v>
      </c>
      <c r="BJ417" s="3" t="s">
        <v>79</v>
      </c>
      <c r="BK417" s="173" t="n">
        <f aca="false">ROUND(I417*H417,2)</f>
        <v>0</v>
      </c>
      <c r="BL417" s="3" t="s">
        <v>218</v>
      </c>
      <c r="BM417" s="172" t="s">
        <v>888</v>
      </c>
    </row>
    <row r="418" s="27" customFormat="true" ht="24.15" hidden="false" customHeight="true" outlineLevel="0" collapsed="false">
      <c r="A418" s="22"/>
      <c r="B418" s="160"/>
      <c r="C418" s="161" t="s">
        <v>889</v>
      </c>
      <c r="D418" s="161" t="s">
        <v>132</v>
      </c>
      <c r="E418" s="162" t="s">
        <v>890</v>
      </c>
      <c r="F418" s="163" t="s">
        <v>891</v>
      </c>
      <c r="G418" s="164" t="s">
        <v>155</v>
      </c>
      <c r="H418" s="165" t="n">
        <v>3.45</v>
      </c>
      <c r="I418" s="166"/>
      <c r="J418" s="167" t="n">
        <f aca="false">ROUND(I418*H418,2)</f>
        <v>0</v>
      </c>
      <c r="K418" s="163" t="s">
        <v>143</v>
      </c>
      <c r="L418" s="23"/>
      <c r="M418" s="168"/>
      <c r="N418" s="169" t="s">
        <v>39</v>
      </c>
      <c r="O418" s="60"/>
      <c r="P418" s="170" t="n">
        <f aca="false">O418*H418</f>
        <v>0</v>
      </c>
      <c r="Q418" s="170" t="n">
        <v>0.00012</v>
      </c>
      <c r="R418" s="170" t="n">
        <f aca="false">Q418*H418</f>
        <v>0.000414</v>
      </c>
      <c r="S418" s="170" t="n">
        <v>0</v>
      </c>
      <c r="T418" s="171" t="n">
        <f aca="false">S418*H418</f>
        <v>0</v>
      </c>
      <c r="U418" s="22"/>
      <c r="V418" s="22"/>
      <c r="W418" s="22"/>
      <c r="X418" s="22"/>
      <c r="Y418" s="22"/>
      <c r="Z418" s="22"/>
      <c r="AA418" s="22"/>
      <c r="AB418" s="22"/>
      <c r="AC418" s="22"/>
      <c r="AD418" s="22"/>
      <c r="AE418" s="22"/>
      <c r="AR418" s="172" t="s">
        <v>218</v>
      </c>
      <c r="AT418" s="172" t="s">
        <v>132</v>
      </c>
      <c r="AU418" s="172" t="s">
        <v>81</v>
      </c>
      <c r="AY418" s="3" t="s">
        <v>130</v>
      </c>
      <c r="BE418" s="173" t="n">
        <f aca="false">IF(N418="základní",J418,0)</f>
        <v>0</v>
      </c>
      <c r="BF418" s="173" t="n">
        <f aca="false">IF(N418="snížená",J418,0)</f>
        <v>0</v>
      </c>
      <c r="BG418" s="173" t="n">
        <f aca="false">IF(N418="zákl. přenesená",J418,0)</f>
        <v>0</v>
      </c>
      <c r="BH418" s="173" t="n">
        <f aca="false">IF(N418="sníž. přenesená",J418,0)</f>
        <v>0</v>
      </c>
      <c r="BI418" s="173" t="n">
        <f aca="false">IF(N418="nulová",J418,0)</f>
        <v>0</v>
      </c>
      <c r="BJ418" s="3" t="s">
        <v>79</v>
      </c>
      <c r="BK418" s="173" t="n">
        <f aca="false">ROUND(I418*H418,2)</f>
        <v>0</v>
      </c>
      <c r="BL418" s="3" t="s">
        <v>218</v>
      </c>
      <c r="BM418" s="172" t="s">
        <v>892</v>
      </c>
    </row>
    <row r="419" s="27" customFormat="true" ht="16.5" hidden="false" customHeight="true" outlineLevel="0" collapsed="false">
      <c r="A419" s="22"/>
      <c r="B419" s="160"/>
      <c r="C419" s="161" t="s">
        <v>893</v>
      </c>
      <c r="D419" s="161" t="s">
        <v>132</v>
      </c>
      <c r="E419" s="162" t="s">
        <v>894</v>
      </c>
      <c r="F419" s="163" t="s">
        <v>895</v>
      </c>
      <c r="G419" s="164" t="s">
        <v>135</v>
      </c>
      <c r="H419" s="165" t="n">
        <v>1</v>
      </c>
      <c r="I419" s="166"/>
      <c r="J419" s="167" t="n">
        <f aca="false">ROUND(I419*H419,2)</f>
        <v>0</v>
      </c>
      <c r="K419" s="163"/>
      <c r="L419" s="23"/>
      <c r="M419" s="168"/>
      <c r="N419" s="169" t="s">
        <v>39</v>
      </c>
      <c r="O419" s="60"/>
      <c r="P419" s="170" t="n">
        <f aca="false">O419*H419</f>
        <v>0</v>
      </c>
      <c r="Q419" s="170" t="n">
        <v>3E-005</v>
      </c>
      <c r="R419" s="170" t="n">
        <f aca="false">Q419*H419</f>
        <v>3E-005</v>
      </c>
      <c r="S419" s="170" t="n">
        <v>0</v>
      </c>
      <c r="T419" s="171" t="n">
        <f aca="false">S419*H419</f>
        <v>0</v>
      </c>
      <c r="U419" s="22"/>
      <c r="V419" s="22"/>
      <c r="W419" s="22"/>
      <c r="X419" s="22"/>
      <c r="Y419" s="22"/>
      <c r="Z419" s="22"/>
      <c r="AA419" s="22"/>
      <c r="AB419" s="22"/>
      <c r="AC419" s="22"/>
      <c r="AD419" s="22"/>
      <c r="AE419" s="22"/>
      <c r="AR419" s="172" t="s">
        <v>218</v>
      </c>
      <c r="AT419" s="172" t="s">
        <v>132</v>
      </c>
      <c r="AU419" s="172" t="s">
        <v>81</v>
      </c>
      <c r="AY419" s="3" t="s">
        <v>130</v>
      </c>
      <c r="BE419" s="173" t="n">
        <f aca="false">IF(N419="základní",J419,0)</f>
        <v>0</v>
      </c>
      <c r="BF419" s="173" t="n">
        <f aca="false">IF(N419="snížená",J419,0)</f>
        <v>0</v>
      </c>
      <c r="BG419" s="173" t="n">
        <f aca="false">IF(N419="zákl. přenesená",J419,0)</f>
        <v>0</v>
      </c>
      <c r="BH419" s="173" t="n">
        <f aca="false">IF(N419="sníž. přenesená",J419,0)</f>
        <v>0</v>
      </c>
      <c r="BI419" s="173" t="n">
        <f aca="false">IF(N419="nulová",J419,0)</f>
        <v>0</v>
      </c>
      <c r="BJ419" s="3" t="s">
        <v>79</v>
      </c>
      <c r="BK419" s="173" t="n">
        <f aca="false">ROUND(I419*H419,2)</f>
        <v>0</v>
      </c>
      <c r="BL419" s="3" t="s">
        <v>218</v>
      </c>
      <c r="BM419" s="172" t="s">
        <v>896</v>
      </c>
    </row>
    <row r="420" s="146" customFormat="true" ht="22.8" hidden="false" customHeight="true" outlineLevel="0" collapsed="false">
      <c r="B420" s="147"/>
      <c r="D420" s="148" t="s">
        <v>73</v>
      </c>
      <c r="E420" s="158" t="s">
        <v>897</v>
      </c>
      <c r="F420" s="158" t="s">
        <v>898</v>
      </c>
      <c r="I420" s="150"/>
      <c r="J420" s="159" t="n">
        <f aca="false">BK420</f>
        <v>0</v>
      </c>
      <c r="L420" s="147"/>
      <c r="M420" s="152"/>
      <c r="N420" s="153"/>
      <c r="O420" s="153"/>
      <c r="P420" s="154" t="n">
        <f aca="false">P421</f>
        <v>0</v>
      </c>
      <c r="Q420" s="153"/>
      <c r="R420" s="154" t="n">
        <f aca="false">R421</f>
        <v>0.0024596</v>
      </c>
      <c r="S420" s="153"/>
      <c r="T420" s="155" t="n">
        <f aca="false">T421</f>
        <v>0</v>
      </c>
      <c r="AR420" s="148" t="s">
        <v>81</v>
      </c>
      <c r="AT420" s="156" t="s">
        <v>73</v>
      </c>
      <c r="AU420" s="156" t="s">
        <v>79</v>
      </c>
      <c r="AY420" s="148" t="s">
        <v>130</v>
      </c>
      <c r="BK420" s="157" t="n">
        <f aca="false">BK421</f>
        <v>0</v>
      </c>
    </row>
    <row r="421" s="27" customFormat="true" ht="33" hidden="false" customHeight="true" outlineLevel="0" collapsed="false">
      <c r="A421" s="22"/>
      <c r="B421" s="160"/>
      <c r="C421" s="161" t="s">
        <v>899</v>
      </c>
      <c r="D421" s="161" t="s">
        <v>132</v>
      </c>
      <c r="E421" s="162" t="s">
        <v>900</v>
      </c>
      <c r="F421" s="163" t="s">
        <v>901</v>
      </c>
      <c r="G421" s="164" t="s">
        <v>155</v>
      </c>
      <c r="H421" s="165" t="n">
        <v>9.46</v>
      </c>
      <c r="I421" s="166"/>
      <c r="J421" s="167" t="n">
        <f aca="false">ROUND(I421*H421,2)</f>
        <v>0</v>
      </c>
      <c r="K421" s="163" t="s">
        <v>143</v>
      </c>
      <c r="L421" s="23"/>
      <c r="M421" s="168"/>
      <c r="N421" s="169" t="s">
        <v>39</v>
      </c>
      <c r="O421" s="60"/>
      <c r="P421" s="170" t="n">
        <f aca="false">O421*H421</f>
        <v>0</v>
      </c>
      <c r="Q421" s="170" t="n">
        <v>0.00026</v>
      </c>
      <c r="R421" s="170" t="n">
        <f aca="false">Q421*H421</f>
        <v>0.0024596</v>
      </c>
      <c r="S421" s="170" t="n">
        <v>0</v>
      </c>
      <c r="T421" s="171" t="n">
        <f aca="false">S421*H421</f>
        <v>0</v>
      </c>
      <c r="U421" s="22"/>
      <c r="V421" s="22"/>
      <c r="W421" s="22"/>
      <c r="X421" s="22"/>
      <c r="Y421" s="22"/>
      <c r="Z421" s="22"/>
      <c r="AA421" s="22"/>
      <c r="AB421" s="22"/>
      <c r="AC421" s="22"/>
      <c r="AD421" s="22"/>
      <c r="AE421" s="22"/>
      <c r="AR421" s="172" t="s">
        <v>218</v>
      </c>
      <c r="AT421" s="172" t="s">
        <v>132</v>
      </c>
      <c r="AU421" s="172" t="s">
        <v>81</v>
      </c>
      <c r="AY421" s="3" t="s">
        <v>130</v>
      </c>
      <c r="BE421" s="173" t="n">
        <f aca="false">IF(N421="základní",J421,0)</f>
        <v>0</v>
      </c>
      <c r="BF421" s="173" t="n">
        <f aca="false">IF(N421="snížená",J421,0)</f>
        <v>0</v>
      </c>
      <c r="BG421" s="173" t="n">
        <f aca="false">IF(N421="zákl. přenesená",J421,0)</f>
        <v>0</v>
      </c>
      <c r="BH421" s="173" t="n">
        <f aca="false">IF(N421="sníž. přenesená",J421,0)</f>
        <v>0</v>
      </c>
      <c r="BI421" s="173" t="n">
        <f aca="false">IF(N421="nulová",J421,0)</f>
        <v>0</v>
      </c>
      <c r="BJ421" s="3" t="s">
        <v>79</v>
      </c>
      <c r="BK421" s="173" t="n">
        <f aca="false">ROUND(I421*H421,2)</f>
        <v>0</v>
      </c>
      <c r="BL421" s="3" t="s">
        <v>218</v>
      </c>
      <c r="BM421" s="172" t="s">
        <v>902</v>
      </c>
    </row>
    <row r="422" s="146" customFormat="true" ht="25.9" hidden="false" customHeight="true" outlineLevel="0" collapsed="false">
      <c r="B422" s="147"/>
      <c r="D422" s="148" t="s">
        <v>73</v>
      </c>
      <c r="E422" s="149" t="s">
        <v>903</v>
      </c>
      <c r="F422" s="149" t="s">
        <v>904</v>
      </c>
      <c r="I422" s="150"/>
      <c r="J422" s="151" t="n">
        <f aca="false">BK422</f>
        <v>0</v>
      </c>
      <c r="L422" s="147"/>
      <c r="M422" s="152"/>
      <c r="N422" s="153"/>
      <c r="O422" s="153"/>
      <c r="P422" s="154" t="n">
        <f aca="false">SUM(P423:P428)</f>
        <v>0</v>
      </c>
      <c r="Q422" s="153"/>
      <c r="R422" s="154" t="n">
        <f aca="false">SUM(R423:R428)</f>
        <v>0</v>
      </c>
      <c r="S422" s="153"/>
      <c r="T422" s="155" t="n">
        <f aca="false">SUM(T423:T428)</f>
        <v>0</v>
      </c>
      <c r="AR422" s="148" t="s">
        <v>136</v>
      </c>
      <c r="AT422" s="156" t="s">
        <v>73</v>
      </c>
      <c r="AU422" s="156" t="s">
        <v>74</v>
      </c>
      <c r="AY422" s="148" t="s">
        <v>130</v>
      </c>
      <c r="BK422" s="157" t="n">
        <f aca="false">SUM(BK423:BK428)</f>
        <v>0</v>
      </c>
    </row>
    <row r="423" s="27" customFormat="true" ht="16.5" hidden="false" customHeight="true" outlineLevel="0" collapsed="false">
      <c r="A423" s="22"/>
      <c r="B423" s="160"/>
      <c r="C423" s="161" t="s">
        <v>905</v>
      </c>
      <c r="D423" s="161" t="s">
        <v>132</v>
      </c>
      <c r="E423" s="162" t="s">
        <v>906</v>
      </c>
      <c r="F423" s="163" t="s">
        <v>907</v>
      </c>
      <c r="G423" s="164" t="s">
        <v>908</v>
      </c>
      <c r="H423" s="165" t="n">
        <v>5</v>
      </c>
      <c r="I423" s="166"/>
      <c r="J423" s="167" t="n">
        <f aca="false">ROUND(I423*H423,2)</f>
        <v>0</v>
      </c>
      <c r="K423" s="163" t="s">
        <v>143</v>
      </c>
      <c r="L423" s="23"/>
      <c r="M423" s="168"/>
      <c r="N423" s="169" t="s">
        <v>39</v>
      </c>
      <c r="O423" s="60"/>
      <c r="P423" s="170" t="n">
        <f aca="false">O423*H423</f>
        <v>0</v>
      </c>
      <c r="Q423" s="170" t="n">
        <v>0</v>
      </c>
      <c r="R423" s="170" t="n">
        <f aca="false">Q423*H423</f>
        <v>0</v>
      </c>
      <c r="S423" s="170" t="n">
        <v>0</v>
      </c>
      <c r="T423" s="171" t="n">
        <f aca="false">S423*H423</f>
        <v>0</v>
      </c>
      <c r="U423" s="22"/>
      <c r="V423" s="22"/>
      <c r="W423" s="22"/>
      <c r="X423" s="22"/>
      <c r="Y423" s="22"/>
      <c r="Z423" s="22"/>
      <c r="AA423" s="22"/>
      <c r="AB423" s="22"/>
      <c r="AC423" s="22"/>
      <c r="AD423" s="22"/>
      <c r="AE423" s="22"/>
      <c r="AR423" s="172" t="s">
        <v>909</v>
      </c>
      <c r="AT423" s="172" t="s">
        <v>132</v>
      </c>
      <c r="AU423" s="172" t="s">
        <v>79</v>
      </c>
      <c r="AY423" s="3" t="s">
        <v>130</v>
      </c>
      <c r="BE423" s="173" t="n">
        <f aca="false">IF(N423="základní",J423,0)</f>
        <v>0</v>
      </c>
      <c r="BF423" s="173" t="n">
        <f aca="false">IF(N423="snížená",J423,0)</f>
        <v>0</v>
      </c>
      <c r="BG423" s="173" t="n">
        <f aca="false">IF(N423="zákl. přenesená",J423,0)</f>
        <v>0</v>
      </c>
      <c r="BH423" s="173" t="n">
        <f aca="false">IF(N423="sníž. přenesená",J423,0)</f>
        <v>0</v>
      </c>
      <c r="BI423" s="173" t="n">
        <f aca="false">IF(N423="nulová",J423,0)</f>
        <v>0</v>
      </c>
      <c r="BJ423" s="3" t="s">
        <v>79</v>
      </c>
      <c r="BK423" s="173" t="n">
        <f aca="false">ROUND(I423*H423,2)</f>
        <v>0</v>
      </c>
      <c r="BL423" s="3" t="s">
        <v>909</v>
      </c>
      <c r="BM423" s="172" t="s">
        <v>910</v>
      </c>
    </row>
    <row r="424" s="174" customFormat="true" ht="12.8" hidden="false" customHeight="false" outlineLevel="0" collapsed="false">
      <c r="B424" s="175"/>
      <c r="D424" s="176" t="s">
        <v>145</v>
      </c>
      <c r="E424" s="177"/>
      <c r="F424" s="178" t="s">
        <v>911</v>
      </c>
      <c r="H424" s="179" t="n">
        <v>5</v>
      </c>
      <c r="I424" s="180"/>
      <c r="L424" s="175"/>
      <c r="M424" s="181"/>
      <c r="N424" s="182"/>
      <c r="O424" s="182"/>
      <c r="P424" s="182"/>
      <c r="Q424" s="182"/>
      <c r="R424" s="182"/>
      <c r="S424" s="182"/>
      <c r="T424" s="183"/>
      <c r="AT424" s="177" t="s">
        <v>145</v>
      </c>
      <c r="AU424" s="177" t="s">
        <v>79</v>
      </c>
      <c r="AV424" s="174" t="s">
        <v>81</v>
      </c>
      <c r="AW424" s="174" t="s">
        <v>31</v>
      </c>
      <c r="AX424" s="174" t="s">
        <v>79</v>
      </c>
      <c r="AY424" s="177" t="s">
        <v>130</v>
      </c>
    </row>
    <row r="425" s="27" customFormat="true" ht="16.5" hidden="false" customHeight="true" outlineLevel="0" collapsed="false">
      <c r="A425" s="22"/>
      <c r="B425" s="160"/>
      <c r="C425" s="161" t="s">
        <v>912</v>
      </c>
      <c r="D425" s="161" t="s">
        <v>132</v>
      </c>
      <c r="E425" s="162" t="s">
        <v>913</v>
      </c>
      <c r="F425" s="163" t="s">
        <v>914</v>
      </c>
      <c r="G425" s="164" t="s">
        <v>908</v>
      </c>
      <c r="H425" s="165" t="n">
        <v>9</v>
      </c>
      <c r="I425" s="166"/>
      <c r="J425" s="167" t="n">
        <f aca="false">ROUND(I425*H425,2)</f>
        <v>0</v>
      </c>
      <c r="K425" s="163" t="s">
        <v>143</v>
      </c>
      <c r="L425" s="23"/>
      <c r="M425" s="168"/>
      <c r="N425" s="169" t="s">
        <v>39</v>
      </c>
      <c r="O425" s="60"/>
      <c r="P425" s="170" t="n">
        <f aca="false">O425*H425</f>
        <v>0</v>
      </c>
      <c r="Q425" s="170" t="n">
        <v>0</v>
      </c>
      <c r="R425" s="170" t="n">
        <f aca="false">Q425*H425</f>
        <v>0</v>
      </c>
      <c r="S425" s="170" t="n">
        <v>0</v>
      </c>
      <c r="T425" s="171" t="n">
        <f aca="false">S425*H425</f>
        <v>0</v>
      </c>
      <c r="U425" s="22"/>
      <c r="V425" s="22"/>
      <c r="W425" s="22"/>
      <c r="X425" s="22"/>
      <c r="Y425" s="22"/>
      <c r="Z425" s="22"/>
      <c r="AA425" s="22"/>
      <c r="AB425" s="22"/>
      <c r="AC425" s="22"/>
      <c r="AD425" s="22"/>
      <c r="AE425" s="22"/>
      <c r="AR425" s="172" t="s">
        <v>909</v>
      </c>
      <c r="AT425" s="172" t="s">
        <v>132</v>
      </c>
      <c r="AU425" s="172" t="s">
        <v>79</v>
      </c>
      <c r="AY425" s="3" t="s">
        <v>130</v>
      </c>
      <c r="BE425" s="173" t="n">
        <f aca="false">IF(N425="základní",J425,0)</f>
        <v>0</v>
      </c>
      <c r="BF425" s="173" t="n">
        <f aca="false">IF(N425="snížená",J425,0)</f>
        <v>0</v>
      </c>
      <c r="BG425" s="173" t="n">
        <f aca="false">IF(N425="zákl. přenesená",J425,0)</f>
        <v>0</v>
      </c>
      <c r="BH425" s="173" t="n">
        <f aca="false">IF(N425="sníž. přenesená",J425,0)</f>
        <v>0</v>
      </c>
      <c r="BI425" s="173" t="n">
        <f aca="false">IF(N425="nulová",J425,0)</f>
        <v>0</v>
      </c>
      <c r="BJ425" s="3" t="s">
        <v>79</v>
      </c>
      <c r="BK425" s="173" t="n">
        <f aca="false">ROUND(I425*H425,2)</f>
        <v>0</v>
      </c>
      <c r="BL425" s="3" t="s">
        <v>909</v>
      </c>
      <c r="BM425" s="172" t="s">
        <v>915</v>
      </c>
    </row>
    <row r="426" s="174" customFormat="true" ht="12.8" hidden="false" customHeight="false" outlineLevel="0" collapsed="false">
      <c r="B426" s="175"/>
      <c r="D426" s="176" t="s">
        <v>145</v>
      </c>
      <c r="E426" s="177"/>
      <c r="F426" s="178" t="s">
        <v>916</v>
      </c>
      <c r="H426" s="179" t="n">
        <v>6</v>
      </c>
      <c r="I426" s="180"/>
      <c r="L426" s="175"/>
      <c r="M426" s="181"/>
      <c r="N426" s="182"/>
      <c r="O426" s="182"/>
      <c r="P426" s="182"/>
      <c r="Q426" s="182"/>
      <c r="R426" s="182"/>
      <c r="S426" s="182"/>
      <c r="T426" s="183"/>
      <c r="AT426" s="177" t="s">
        <v>145</v>
      </c>
      <c r="AU426" s="177" t="s">
        <v>79</v>
      </c>
      <c r="AV426" s="174" t="s">
        <v>81</v>
      </c>
      <c r="AW426" s="174" t="s">
        <v>31</v>
      </c>
      <c r="AX426" s="174" t="s">
        <v>74</v>
      </c>
      <c r="AY426" s="177" t="s">
        <v>130</v>
      </c>
    </row>
    <row r="427" s="174" customFormat="true" ht="12.8" hidden="false" customHeight="false" outlineLevel="0" collapsed="false">
      <c r="B427" s="175"/>
      <c r="D427" s="176" t="s">
        <v>145</v>
      </c>
      <c r="E427" s="177"/>
      <c r="F427" s="178" t="s">
        <v>917</v>
      </c>
      <c r="H427" s="179" t="n">
        <v>3</v>
      </c>
      <c r="I427" s="180"/>
      <c r="L427" s="175"/>
      <c r="M427" s="181"/>
      <c r="N427" s="182"/>
      <c r="O427" s="182"/>
      <c r="P427" s="182"/>
      <c r="Q427" s="182"/>
      <c r="R427" s="182"/>
      <c r="S427" s="182"/>
      <c r="T427" s="183"/>
      <c r="AT427" s="177" t="s">
        <v>145</v>
      </c>
      <c r="AU427" s="177" t="s">
        <v>79</v>
      </c>
      <c r="AV427" s="174" t="s">
        <v>81</v>
      </c>
      <c r="AW427" s="174" t="s">
        <v>31</v>
      </c>
      <c r="AX427" s="174" t="s">
        <v>74</v>
      </c>
      <c r="AY427" s="177" t="s">
        <v>130</v>
      </c>
    </row>
    <row r="428" s="203" customFormat="true" ht="12.8" hidden="false" customHeight="false" outlineLevel="0" collapsed="false">
      <c r="B428" s="204"/>
      <c r="D428" s="176" t="s">
        <v>145</v>
      </c>
      <c r="E428" s="205"/>
      <c r="F428" s="206" t="s">
        <v>183</v>
      </c>
      <c r="H428" s="207" t="n">
        <v>9</v>
      </c>
      <c r="I428" s="208"/>
      <c r="L428" s="204"/>
      <c r="M428" s="209"/>
      <c r="N428" s="210"/>
      <c r="O428" s="210"/>
      <c r="P428" s="210"/>
      <c r="Q428" s="210"/>
      <c r="R428" s="210"/>
      <c r="S428" s="210"/>
      <c r="T428" s="211"/>
      <c r="AT428" s="205" t="s">
        <v>145</v>
      </c>
      <c r="AU428" s="205" t="s">
        <v>79</v>
      </c>
      <c r="AV428" s="203" t="s">
        <v>136</v>
      </c>
      <c r="AW428" s="203" t="s">
        <v>31</v>
      </c>
      <c r="AX428" s="203" t="s">
        <v>79</v>
      </c>
      <c r="AY428" s="205" t="s">
        <v>130</v>
      </c>
    </row>
    <row r="429" s="146" customFormat="true" ht="25.9" hidden="false" customHeight="true" outlineLevel="0" collapsed="false">
      <c r="B429" s="147"/>
      <c r="D429" s="148" t="s">
        <v>73</v>
      </c>
      <c r="E429" s="149" t="s">
        <v>918</v>
      </c>
      <c r="F429" s="149" t="s">
        <v>919</v>
      </c>
      <c r="I429" s="150"/>
      <c r="J429" s="151" t="n">
        <f aca="false">BK429</f>
        <v>0</v>
      </c>
      <c r="L429" s="147"/>
      <c r="M429" s="152"/>
      <c r="N429" s="153"/>
      <c r="O429" s="153"/>
      <c r="P429" s="154" t="n">
        <f aca="false">P430+P432+P434</f>
        <v>0</v>
      </c>
      <c r="Q429" s="153"/>
      <c r="R429" s="154" t="n">
        <f aca="false">R430+R432+R434</f>
        <v>0</v>
      </c>
      <c r="S429" s="153"/>
      <c r="T429" s="155" t="n">
        <f aca="false">T430+T432+T434</f>
        <v>0</v>
      </c>
      <c r="AR429" s="148" t="s">
        <v>158</v>
      </c>
      <c r="AT429" s="156" t="s">
        <v>73</v>
      </c>
      <c r="AU429" s="156" t="s">
        <v>74</v>
      </c>
      <c r="AY429" s="148" t="s">
        <v>130</v>
      </c>
      <c r="BK429" s="157" t="n">
        <f aca="false">BK430+BK432+BK434</f>
        <v>0</v>
      </c>
    </row>
    <row r="430" s="146" customFormat="true" ht="22.8" hidden="false" customHeight="true" outlineLevel="0" collapsed="false">
      <c r="B430" s="147"/>
      <c r="D430" s="148" t="s">
        <v>73</v>
      </c>
      <c r="E430" s="158" t="s">
        <v>920</v>
      </c>
      <c r="F430" s="158" t="s">
        <v>921</v>
      </c>
      <c r="I430" s="150"/>
      <c r="J430" s="159" t="n">
        <f aca="false">BK430</f>
        <v>0</v>
      </c>
      <c r="L430" s="147"/>
      <c r="M430" s="152"/>
      <c r="N430" s="153"/>
      <c r="O430" s="153"/>
      <c r="P430" s="154" t="n">
        <f aca="false">P431</f>
        <v>0</v>
      </c>
      <c r="Q430" s="153"/>
      <c r="R430" s="154" t="n">
        <f aca="false">R431</f>
        <v>0</v>
      </c>
      <c r="S430" s="153"/>
      <c r="T430" s="155" t="n">
        <f aca="false">T431</f>
        <v>0</v>
      </c>
      <c r="AR430" s="148" t="s">
        <v>158</v>
      </c>
      <c r="AT430" s="156" t="s">
        <v>73</v>
      </c>
      <c r="AU430" s="156" t="s">
        <v>79</v>
      </c>
      <c r="AY430" s="148" t="s">
        <v>130</v>
      </c>
      <c r="BK430" s="157" t="n">
        <f aca="false">BK431</f>
        <v>0</v>
      </c>
    </row>
    <row r="431" s="27" customFormat="true" ht="16.5" hidden="false" customHeight="true" outlineLevel="0" collapsed="false">
      <c r="A431" s="22"/>
      <c r="B431" s="160"/>
      <c r="C431" s="161" t="s">
        <v>922</v>
      </c>
      <c r="D431" s="161" t="s">
        <v>132</v>
      </c>
      <c r="E431" s="162" t="s">
        <v>923</v>
      </c>
      <c r="F431" s="163" t="s">
        <v>924</v>
      </c>
      <c r="G431" s="164" t="s">
        <v>135</v>
      </c>
      <c r="H431" s="165" t="n">
        <v>1</v>
      </c>
      <c r="I431" s="166"/>
      <c r="J431" s="167" t="n">
        <f aca="false">ROUND(I431*H431,2)</f>
        <v>0</v>
      </c>
      <c r="K431" s="163" t="s">
        <v>143</v>
      </c>
      <c r="L431" s="23"/>
      <c r="M431" s="168"/>
      <c r="N431" s="169" t="s">
        <v>39</v>
      </c>
      <c r="O431" s="60"/>
      <c r="P431" s="170" t="n">
        <f aca="false">O431*H431</f>
        <v>0</v>
      </c>
      <c r="Q431" s="170" t="n">
        <v>0</v>
      </c>
      <c r="R431" s="170" t="n">
        <f aca="false">Q431*H431</f>
        <v>0</v>
      </c>
      <c r="S431" s="170" t="n">
        <v>0</v>
      </c>
      <c r="T431" s="171" t="n">
        <f aca="false">S431*H431</f>
        <v>0</v>
      </c>
      <c r="U431" s="22"/>
      <c r="V431" s="22"/>
      <c r="W431" s="22"/>
      <c r="X431" s="22"/>
      <c r="Y431" s="22"/>
      <c r="Z431" s="22"/>
      <c r="AA431" s="22"/>
      <c r="AB431" s="22"/>
      <c r="AC431" s="22"/>
      <c r="AD431" s="22"/>
      <c r="AE431" s="22"/>
      <c r="AR431" s="172" t="s">
        <v>925</v>
      </c>
      <c r="AT431" s="172" t="s">
        <v>132</v>
      </c>
      <c r="AU431" s="172" t="s">
        <v>81</v>
      </c>
      <c r="AY431" s="3" t="s">
        <v>130</v>
      </c>
      <c r="BE431" s="173" t="n">
        <f aca="false">IF(N431="základní",J431,0)</f>
        <v>0</v>
      </c>
      <c r="BF431" s="173" t="n">
        <f aca="false">IF(N431="snížená",J431,0)</f>
        <v>0</v>
      </c>
      <c r="BG431" s="173" t="n">
        <f aca="false">IF(N431="zákl. přenesená",J431,0)</f>
        <v>0</v>
      </c>
      <c r="BH431" s="173" t="n">
        <f aca="false">IF(N431="sníž. přenesená",J431,0)</f>
        <v>0</v>
      </c>
      <c r="BI431" s="173" t="n">
        <f aca="false">IF(N431="nulová",J431,0)</f>
        <v>0</v>
      </c>
      <c r="BJ431" s="3" t="s">
        <v>79</v>
      </c>
      <c r="BK431" s="173" t="n">
        <f aca="false">ROUND(I431*H431,2)</f>
        <v>0</v>
      </c>
      <c r="BL431" s="3" t="s">
        <v>925</v>
      </c>
      <c r="BM431" s="172" t="s">
        <v>926</v>
      </c>
    </row>
    <row r="432" s="146" customFormat="true" ht="22.8" hidden="false" customHeight="true" outlineLevel="0" collapsed="false">
      <c r="B432" s="147"/>
      <c r="D432" s="148" t="s">
        <v>73</v>
      </c>
      <c r="E432" s="158" t="s">
        <v>927</v>
      </c>
      <c r="F432" s="158" t="s">
        <v>928</v>
      </c>
      <c r="I432" s="150"/>
      <c r="J432" s="159" t="n">
        <f aca="false">BK432</f>
        <v>0</v>
      </c>
      <c r="L432" s="147"/>
      <c r="M432" s="152"/>
      <c r="N432" s="153"/>
      <c r="O432" s="153"/>
      <c r="P432" s="154" t="n">
        <f aca="false">P433</f>
        <v>0</v>
      </c>
      <c r="Q432" s="153"/>
      <c r="R432" s="154" t="n">
        <f aca="false">R433</f>
        <v>0</v>
      </c>
      <c r="S432" s="153"/>
      <c r="T432" s="155" t="n">
        <f aca="false">T433</f>
        <v>0</v>
      </c>
      <c r="AR432" s="148" t="s">
        <v>158</v>
      </c>
      <c r="AT432" s="156" t="s">
        <v>73</v>
      </c>
      <c r="AU432" s="156" t="s">
        <v>79</v>
      </c>
      <c r="AY432" s="148" t="s">
        <v>130</v>
      </c>
      <c r="BK432" s="157" t="n">
        <f aca="false">BK433</f>
        <v>0</v>
      </c>
    </row>
    <row r="433" s="27" customFormat="true" ht="16.5" hidden="false" customHeight="true" outlineLevel="0" collapsed="false">
      <c r="A433" s="22"/>
      <c r="B433" s="160"/>
      <c r="C433" s="161" t="s">
        <v>929</v>
      </c>
      <c r="D433" s="161" t="s">
        <v>132</v>
      </c>
      <c r="E433" s="162" t="s">
        <v>930</v>
      </c>
      <c r="F433" s="163" t="s">
        <v>931</v>
      </c>
      <c r="G433" s="164" t="s">
        <v>135</v>
      </c>
      <c r="H433" s="165" t="n">
        <v>1</v>
      </c>
      <c r="I433" s="166"/>
      <c r="J433" s="167" t="n">
        <f aca="false">ROUND(I433*H433,2)</f>
        <v>0</v>
      </c>
      <c r="K433" s="163" t="s">
        <v>143</v>
      </c>
      <c r="L433" s="23"/>
      <c r="M433" s="168"/>
      <c r="N433" s="169" t="s">
        <v>39</v>
      </c>
      <c r="O433" s="60"/>
      <c r="P433" s="170" t="n">
        <f aca="false">O433*H433</f>
        <v>0</v>
      </c>
      <c r="Q433" s="170" t="n">
        <v>0</v>
      </c>
      <c r="R433" s="170" t="n">
        <f aca="false">Q433*H433</f>
        <v>0</v>
      </c>
      <c r="S433" s="170" t="n">
        <v>0</v>
      </c>
      <c r="T433" s="171" t="n">
        <f aca="false">S433*H433</f>
        <v>0</v>
      </c>
      <c r="U433" s="22"/>
      <c r="V433" s="22"/>
      <c r="W433" s="22"/>
      <c r="X433" s="22"/>
      <c r="Y433" s="22"/>
      <c r="Z433" s="22"/>
      <c r="AA433" s="22"/>
      <c r="AB433" s="22"/>
      <c r="AC433" s="22"/>
      <c r="AD433" s="22"/>
      <c r="AE433" s="22"/>
      <c r="AR433" s="172" t="s">
        <v>925</v>
      </c>
      <c r="AT433" s="172" t="s">
        <v>132</v>
      </c>
      <c r="AU433" s="172" t="s">
        <v>81</v>
      </c>
      <c r="AY433" s="3" t="s">
        <v>130</v>
      </c>
      <c r="BE433" s="173" t="n">
        <f aca="false">IF(N433="základní",J433,0)</f>
        <v>0</v>
      </c>
      <c r="BF433" s="173" t="n">
        <f aca="false">IF(N433="snížená",J433,0)</f>
        <v>0</v>
      </c>
      <c r="BG433" s="173" t="n">
        <f aca="false">IF(N433="zákl. přenesená",J433,0)</f>
        <v>0</v>
      </c>
      <c r="BH433" s="173" t="n">
        <f aca="false">IF(N433="sníž. přenesená",J433,0)</f>
        <v>0</v>
      </c>
      <c r="BI433" s="173" t="n">
        <f aca="false">IF(N433="nulová",J433,0)</f>
        <v>0</v>
      </c>
      <c r="BJ433" s="3" t="s">
        <v>79</v>
      </c>
      <c r="BK433" s="173" t="n">
        <f aca="false">ROUND(I433*H433,2)</f>
        <v>0</v>
      </c>
      <c r="BL433" s="3" t="s">
        <v>925</v>
      </c>
      <c r="BM433" s="172" t="s">
        <v>932</v>
      </c>
    </row>
    <row r="434" s="146" customFormat="true" ht="22.8" hidden="false" customHeight="true" outlineLevel="0" collapsed="false">
      <c r="B434" s="147"/>
      <c r="D434" s="148" t="s">
        <v>73</v>
      </c>
      <c r="E434" s="158" t="s">
        <v>933</v>
      </c>
      <c r="F434" s="158" t="s">
        <v>934</v>
      </c>
      <c r="I434" s="150"/>
      <c r="J434" s="159" t="n">
        <f aca="false">BK434</f>
        <v>0</v>
      </c>
      <c r="L434" s="147"/>
      <c r="M434" s="152"/>
      <c r="N434" s="153"/>
      <c r="O434" s="153"/>
      <c r="P434" s="154" t="n">
        <f aca="false">P435</f>
        <v>0</v>
      </c>
      <c r="Q434" s="153"/>
      <c r="R434" s="154" t="n">
        <f aca="false">R435</f>
        <v>0</v>
      </c>
      <c r="S434" s="153"/>
      <c r="T434" s="155" t="n">
        <f aca="false">T435</f>
        <v>0</v>
      </c>
      <c r="AR434" s="148" t="s">
        <v>158</v>
      </c>
      <c r="AT434" s="156" t="s">
        <v>73</v>
      </c>
      <c r="AU434" s="156" t="s">
        <v>79</v>
      </c>
      <c r="AY434" s="148" t="s">
        <v>130</v>
      </c>
      <c r="BK434" s="157" t="n">
        <f aca="false">BK435</f>
        <v>0</v>
      </c>
    </row>
    <row r="435" s="27" customFormat="true" ht="16.5" hidden="false" customHeight="true" outlineLevel="0" collapsed="false">
      <c r="A435" s="22"/>
      <c r="B435" s="160"/>
      <c r="C435" s="161" t="s">
        <v>935</v>
      </c>
      <c r="D435" s="161" t="s">
        <v>132</v>
      </c>
      <c r="E435" s="162" t="s">
        <v>936</v>
      </c>
      <c r="F435" s="163" t="s">
        <v>937</v>
      </c>
      <c r="G435" s="164" t="s">
        <v>135</v>
      </c>
      <c r="H435" s="165" t="n">
        <v>1</v>
      </c>
      <c r="I435" s="166"/>
      <c r="J435" s="167" t="n">
        <f aca="false">ROUND(I435*H435,2)</f>
        <v>0</v>
      </c>
      <c r="K435" s="163" t="s">
        <v>143</v>
      </c>
      <c r="L435" s="23"/>
      <c r="M435" s="213"/>
      <c r="N435" s="214" t="s">
        <v>39</v>
      </c>
      <c r="O435" s="215"/>
      <c r="P435" s="216" t="n">
        <f aca="false">O435*H435</f>
        <v>0</v>
      </c>
      <c r="Q435" s="216" t="n">
        <v>0</v>
      </c>
      <c r="R435" s="216" t="n">
        <f aca="false">Q435*H435</f>
        <v>0</v>
      </c>
      <c r="S435" s="216" t="n">
        <v>0</v>
      </c>
      <c r="T435" s="217" t="n">
        <f aca="false">S435*H435</f>
        <v>0</v>
      </c>
      <c r="U435" s="22"/>
      <c r="V435" s="22"/>
      <c r="W435" s="22"/>
      <c r="X435" s="22"/>
      <c r="Y435" s="22"/>
      <c r="Z435" s="22"/>
      <c r="AA435" s="22"/>
      <c r="AB435" s="22"/>
      <c r="AC435" s="22"/>
      <c r="AD435" s="22"/>
      <c r="AE435" s="22"/>
      <c r="AR435" s="172" t="s">
        <v>925</v>
      </c>
      <c r="AT435" s="172" t="s">
        <v>132</v>
      </c>
      <c r="AU435" s="172" t="s">
        <v>81</v>
      </c>
      <c r="AY435" s="3" t="s">
        <v>130</v>
      </c>
      <c r="BE435" s="173" t="n">
        <f aca="false">IF(N435="základní",J435,0)</f>
        <v>0</v>
      </c>
      <c r="BF435" s="173" t="n">
        <f aca="false">IF(N435="snížená",J435,0)</f>
        <v>0</v>
      </c>
      <c r="BG435" s="173" t="n">
        <f aca="false">IF(N435="zákl. přenesená",J435,0)</f>
        <v>0</v>
      </c>
      <c r="BH435" s="173" t="n">
        <f aca="false">IF(N435="sníž. přenesená",J435,0)</f>
        <v>0</v>
      </c>
      <c r="BI435" s="173" t="n">
        <f aca="false">IF(N435="nulová",J435,0)</f>
        <v>0</v>
      </c>
      <c r="BJ435" s="3" t="s">
        <v>79</v>
      </c>
      <c r="BK435" s="173" t="n">
        <f aca="false">ROUND(I435*H435,2)</f>
        <v>0</v>
      </c>
      <c r="BL435" s="3" t="s">
        <v>925</v>
      </c>
      <c r="BM435" s="172" t="s">
        <v>938</v>
      </c>
    </row>
    <row r="436" s="27" customFormat="true" ht="6.95" hidden="false" customHeight="true" outlineLevel="0" collapsed="false">
      <c r="A436" s="22"/>
      <c r="B436" s="44"/>
      <c r="C436" s="45"/>
      <c r="D436" s="45"/>
      <c r="E436" s="45"/>
      <c r="F436" s="45"/>
      <c r="G436" s="45"/>
      <c r="H436" s="45"/>
      <c r="I436" s="45"/>
      <c r="J436" s="45"/>
      <c r="K436" s="45"/>
      <c r="L436" s="23"/>
      <c r="M436" s="22"/>
      <c r="O436" s="22"/>
      <c r="P436" s="22"/>
      <c r="Q436" s="22"/>
      <c r="R436" s="22"/>
      <c r="S436" s="22"/>
      <c r="T436" s="22"/>
      <c r="U436" s="22"/>
      <c r="V436" s="22"/>
      <c r="W436" s="22"/>
      <c r="X436" s="22"/>
      <c r="Y436" s="22"/>
      <c r="Z436" s="22"/>
      <c r="AA436" s="22"/>
      <c r="AB436" s="22"/>
      <c r="AC436" s="22"/>
      <c r="AD436" s="22"/>
      <c r="AE436" s="22"/>
    </row>
  </sheetData>
  <autoFilter ref="C138:K435"/>
  <mergeCells count="6">
    <mergeCell ref="L2:V2"/>
    <mergeCell ref="E7:H7"/>
    <mergeCell ref="E16:H16"/>
    <mergeCell ref="E25:H25"/>
    <mergeCell ref="E85:H85"/>
    <mergeCell ref="E131:H131"/>
  </mergeCell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LibreOffice/7.6.4.1$Windows_X86_64 LibreOffice_project/e19e193f88cd6c0525a17fb7a176ed8e6a3e2aa1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2024-03-01T14:14:46Z</dcterms:created>
  <dc:creator>DESKTOP-VKVVR07\Eva</dc:creator>
  <dc:description/>
  <dc:language>cs-CZ</dc:language>
  <cp:lastModifiedBy/>
  <cp:lastPrinted>2024-03-01T15:26:33Z</cp:lastPrinted>
  <dcterms:modified xsi:type="dcterms:W3CDTF">2024-03-01T15:26:44Z</dcterms:modified>
  <cp:revision>1</cp:revision>
  <dc:subject/>
  <dc:title/>
</cp:coreProperties>
</file>